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95" windowHeight="11760"/>
  </bookViews>
  <sheets>
    <sheet name="Лист1" sheetId="1" r:id="rId1"/>
  </sheets>
  <definedNames>
    <definedName name="Z_5F68A99F_C8E3_4F43_B770_FDB4CB16A4B6_.wvu.PrintArea" localSheetId="0" hidden="1">Лист1!$A$1:$H$78</definedName>
    <definedName name="_xlnm.Print_Area" localSheetId="0">Лист1!$A$1:$H$207</definedName>
  </definedNames>
  <calcPr calcId="145621"/>
  <customWorkbookViews>
    <customWorkbookView name="Максим - Личное представление" guid="{5F68A99F-C8E3-4F43-B770-FDB4CB16A4B6}" mergeInterval="0" personalView="1" maximized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F158" i="1" l="1"/>
  <c r="F159" i="1"/>
  <c r="F160" i="1"/>
  <c r="F161" i="1"/>
  <c r="F162" i="1"/>
  <c r="F163" i="1"/>
  <c r="F164" i="1"/>
  <c r="F165" i="1"/>
  <c r="F166" i="1"/>
  <c r="F157" i="1"/>
  <c r="F113" i="1"/>
  <c r="F114" i="1"/>
  <c r="F115" i="1"/>
  <c r="F116" i="1"/>
  <c r="F117" i="1"/>
  <c r="F118" i="1"/>
  <c r="F119" i="1"/>
  <c r="F120" i="1"/>
  <c r="F121" i="1"/>
  <c r="F126" i="1" l="1"/>
  <c r="F127" i="1"/>
  <c r="F128" i="1"/>
  <c r="F129" i="1"/>
  <c r="F125" i="1"/>
  <c r="F56" i="1"/>
  <c r="F57" i="1"/>
  <c r="F58" i="1"/>
  <c r="F59" i="1"/>
  <c r="F60" i="1"/>
  <c r="F61" i="1"/>
  <c r="F62" i="1"/>
  <c r="F63" i="1"/>
  <c r="F64" i="1"/>
  <c r="F55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32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" i="1"/>
  <c r="I193" i="1" l="1"/>
  <c r="G171" i="1"/>
  <c r="G173" i="1"/>
  <c r="G174" i="1"/>
  <c r="G175" i="1"/>
  <c r="G176" i="1"/>
  <c r="G177" i="1"/>
  <c r="G179" i="1"/>
  <c r="G170" i="1"/>
  <c r="F171" i="1"/>
  <c r="F172" i="1"/>
  <c r="G172" i="1" s="1"/>
  <c r="F173" i="1"/>
  <c r="F174" i="1"/>
  <c r="F175" i="1"/>
  <c r="F176" i="1"/>
  <c r="F177" i="1"/>
  <c r="F178" i="1"/>
  <c r="F179" i="1"/>
  <c r="D171" i="1"/>
  <c r="D172" i="1"/>
  <c r="D173" i="1"/>
  <c r="D174" i="1"/>
  <c r="D175" i="1"/>
  <c r="D176" i="1"/>
  <c r="D177" i="1"/>
  <c r="D178" i="1"/>
  <c r="D179" i="1"/>
  <c r="F170" i="1"/>
  <c r="D170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F151" i="1"/>
  <c r="G151" i="1"/>
  <c r="F152" i="1"/>
  <c r="G152" i="1"/>
  <c r="F133" i="1"/>
  <c r="D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29" i="1"/>
  <c r="D126" i="1"/>
  <c r="D127" i="1"/>
  <c r="D128" i="1"/>
  <c r="D125" i="1"/>
  <c r="F112" i="1"/>
  <c r="F77" i="1"/>
  <c r="F70" i="1"/>
  <c r="F71" i="1"/>
  <c r="F72" i="1"/>
  <c r="F73" i="1"/>
  <c r="F74" i="1"/>
  <c r="F75" i="1"/>
  <c r="F76" i="1"/>
  <c r="F68" i="1"/>
  <c r="F69" i="1"/>
  <c r="D95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81" i="1"/>
  <c r="G33" i="1"/>
  <c r="G34" i="1"/>
  <c r="G35" i="1"/>
  <c r="G36" i="1"/>
  <c r="G37" i="1"/>
  <c r="G38" i="1"/>
  <c r="G39" i="1"/>
  <c r="G40" i="1"/>
  <c r="G41" i="1"/>
  <c r="G44" i="1"/>
  <c r="G45" i="1"/>
  <c r="G46" i="1"/>
  <c r="G47" i="1"/>
  <c r="G48" i="1"/>
  <c r="G49" i="1"/>
  <c r="G50" i="1"/>
  <c r="G51" i="1"/>
  <c r="G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2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  <c r="G9" i="1" s="1"/>
  <c r="G157" i="1" l="1"/>
  <c r="H156" i="1" s="1"/>
  <c r="H183" i="1"/>
  <c r="G178" i="1"/>
  <c r="H169" i="1" s="1"/>
  <c r="G150" i="1"/>
  <c r="G133" i="1"/>
  <c r="G129" i="1"/>
  <c r="G128" i="1"/>
  <c r="G127" i="1"/>
  <c r="G126" i="1"/>
  <c r="G125" i="1"/>
  <c r="E101" i="1"/>
  <c r="E102" i="1"/>
  <c r="E103" i="1"/>
  <c r="E104" i="1"/>
  <c r="E105" i="1"/>
  <c r="E106" i="1"/>
  <c r="E107" i="1"/>
  <c r="F94" i="1"/>
  <c r="G94" i="1"/>
  <c r="G42" i="1"/>
  <c r="G43" i="1"/>
  <c r="G22" i="1"/>
  <c r="G23" i="1"/>
  <c r="G24" i="1"/>
  <c r="G25" i="1"/>
  <c r="G26" i="1"/>
  <c r="G27" i="1"/>
  <c r="H132" i="1" l="1"/>
  <c r="H124" i="1"/>
  <c r="E108" i="1" l="1"/>
  <c r="E100" i="1"/>
  <c r="E99" i="1"/>
  <c r="F95" i="1"/>
  <c r="F93" i="1"/>
  <c r="F92" i="1"/>
  <c r="F91" i="1"/>
  <c r="F90" i="1"/>
  <c r="F89" i="1"/>
  <c r="F88" i="1"/>
  <c r="F87" i="1"/>
  <c r="F86" i="1"/>
  <c r="F85" i="1"/>
  <c r="F84" i="1"/>
  <c r="G84" i="1" s="1"/>
  <c r="F83" i="1"/>
  <c r="F82" i="1"/>
  <c r="F81" i="1"/>
  <c r="G87" i="1"/>
  <c r="G86" i="1"/>
  <c r="G85" i="1"/>
  <c r="G82" i="1"/>
  <c r="G95" i="1"/>
  <c r="G93" i="1"/>
  <c r="G92" i="1"/>
  <c r="G91" i="1"/>
  <c r="G90" i="1"/>
  <c r="G89" i="1"/>
  <c r="G88" i="1"/>
  <c r="G83" i="1"/>
  <c r="G81" i="1" l="1"/>
  <c r="H80" i="1" s="1"/>
  <c r="H111" i="1"/>
  <c r="H98" i="1"/>
  <c r="H67" i="1" l="1"/>
  <c r="G64" i="1"/>
  <c r="G63" i="1"/>
  <c r="G62" i="1"/>
  <c r="G61" i="1"/>
  <c r="G60" i="1"/>
  <c r="G59" i="1"/>
  <c r="G58" i="1"/>
  <c r="G56" i="1"/>
  <c r="G57" i="1"/>
  <c r="G55" i="1"/>
  <c r="D64" i="1"/>
  <c r="D63" i="1"/>
  <c r="D62" i="1"/>
  <c r="D61" i="1"/>
  <c r="D60" i="1"/>
  <c r="D59" i="1"/>
  <c r="D58" i="1"/>
  <c r="D57" i="1"/>
  <c r="D56" i="1"/>
  <c r="D55" i="1"/>
  <c r="G28" i="1" l="1"/>
  <c r="G21" i="1"/>
  <c r="G20" i="1"/>
  <c r="G19" i="1"/>
  <c r="G18" i="1"/>
  <c r="G17" i="1"/>
  <c r="G16" i="1"/>
  <c r="G15" i="1"/>
  <c r="G14" i="1"/>
  <c r="G13" i="1"/>
  <c r="G12" i="1"/>
  <c r="G11" i="1"/>
  <c r="G10" i="1"/>
  <c r="H7" i="1" l="1"/>
  <c r="H195" i="1" s="1"/>
</calcChain>
</file>

<file path=xl/sharedStrings.xml><?xml version="1.0" encoding="utf-8"?>
<sst xmlns="http://schemas.openxmlformats.org/spreadsheetml/2006/main" count="157" uniqueCount="102">
  <si>
    <t>Статьи в научных журналах</t>
  </si>
  <si>
    <t>№</t>
  </si>
  <si>
    <t>к-т 2</t>
  </si>
  <si>
    <t>к-т 1</t>
  </si>
  <si>
    <t>кол-во авторов</t>
  </si>
  <si>
    <t>кол-во баллов</t>
  </si>
  <si>
    <t>Кратко: название статьи, журнал</t>
  </si>
  <si>
    <t xml:space="preserve">Кратко: название публикации, название конференции </t>
  </si>
  <si>
    <t xml:space="preserve">Название (кратко)  </t>
  </si>
  <si>
    <t>Название (кратко)</t>
  </si>
  <si>
    <t xml:space="preserve">Кратко: названия конкурсов, выставок  </t>
  </si>
  <si>
    <t>РИНЦ</t>
  </si>
  <si>
    <t>ВАК</t>
  </si>
  <si>
    <t>Всего по группе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</si>
  <si>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</si>
  <si>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</si>
  <si>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</si>
  <si>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</si>
  <si>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международ. конкурсы и выставки</t>
  </si>
  <si>
    <t>региональные (в т.ч. СПб)</t>
  </si>
  <si>
    <t>медаль</t>
  </si>
  <si>
    <t>диплом</t>
  </si>
  <si>
    <t>Scopus, WoS</t>
  </si>
  <si>
    <t>ш</t>
  </si>
  <si>
    <t>ФИО</t>
  </si>
  <si>
    <t>исполнитель</t>
  </si>
  <si>
    <t>руководитель</t>
  </si>
  <si>
    <r>
      <t>Монографии</t>
    </r>
    <r>
      <rPr>
        <b/>
        <i/>
        <vertAlign val="superscript"/>
        <sz val="12"/>
        <color theme="1"/>
        <rFont val="Calibri"/>
        <family val="2"/>
        <charset val="204"/>
        <scheme val="minor"/>
      </rPr>
      <t xml:space="preserve">2)  </t>
    </r>
  </si>
  <si>
    <t>Кратко: название монографии</t>
  </si>
  <si>
    <t>международное</t>
  </si>
  <si>
    <t>всероссийское</t>
  </si>
  <si>
    <t>изд-во вуза, организации</t>
  </si>
  <si>
    <t xml:space="preserve">Кратко: название конференции, название доклада, место проведения конференции </t>
  </si>
  <si>
    <t>ответственный исполнитель</t>
  </si>
  <si>
    <t>&lt; 1</t>
  </si>
  <si>
    <t>от 1 до 3</t>
  </si>
  <si>
    <t>Указать другие виды результатов научной деятельности</t>
  </si>
  <si>
    <t>заполнется претендентом</t>
  </si>
  <si>
    <t>выбирается претендентом</t>
  </si>
  <si>
    <t>рассчитывается автоматически</t>
  </si>
  <si>
    <t>статус журнала</t>
  </si>
  <si>
    <t>изд-во</t>
  </si>
  <si>
    <t xml:space="preserve">статус участия </t>
  </si>
  <si>
    <t>статус</t>
  </si>
  <si>
    <t>тип</t>
  </si>
  <si>
    <t>патент на прогр. для ЭВМ, БД, режим ноу-хау</t>
  </si>
  <si>
    <t>Название (кратко), идентификационный номер</t>
  </si>
  <si>
    <t>Приложение № 3 к положеню о молодежном кадровом резерве научно-педагогических работников ФГБОУ ВПО "СПбГПУ"</t>
  </si>
  <si>
    <r>
      <t>к-т 2</t>
    </r>
    <r>
      <rPr>
        <i/>
        <vertAlign val="superscript"/>
        <sz val="11"/>
        <color theme="1"/>
        <rFont val="Calibri"/>
        <family val="2"/>
        <charset val="204"/>
        <scheme val="minor"/>
      </rPr>
      <t>1)</t>
    </r>
  </si>
  <si>
    <r>
      <rPr>
        <sz val="11"/>
        <color theme="1"/>
        <rFont val="Calibri"/>
        <family val="2"/>
        <charset val="204"/>
        <scheme val="minor"/>
      </rPr>
      <t>≥ 3</t>
    </r>
  </si>
  <si>
    <r>
      <rPr>
        <vertAlign val="superscript"/>
        <sz val="11"/>
        <color theme="1"/>
        <rFont val="Calibri"/>
        <family val="2"/>
        <charset val="204"/>
        <scheme val="minor"/>
      </rPr>
      <t>2)</t>
    </r>
    <r>
      <rPr>
        <sz val="11"/>
        <color theme="1"/>
        <rFont val="Calibri"/>
        <family val="2"/>
        <charset val="204"/>
        <scheme val="minor"/>
      </rPr>
      <t xml:space="preserve"> Учитывать монографии не менее 10 п.л. для гуманитарных наук и не менее 5 п.л. для технических наук, имеющие номер ISBN.</t>
    </r>
  </si>
  <si>
    <t>Публикации в сборниках статей и докладов научных конференций</t>
  </si>
  <si>
    <t>статус конф.</t>
  </si>
  <si>
    <r>
      <rPr>
        <vertAlign val="superscript"/>
        <sz val="11"/>
        <color theme="1"/>
        <rFont val="Calibri"/>
        <family val="2"/>
        <charset val="204"/>
        <scheme val="minor"/>
      </rPr>
      <t>4)</t>
    </r>
    <r>
      <rPr>
        <sz val="11"/>
        <color theme="1"/>
        <rFont val="Calibri"/>
        <family val="2"/>
        <charset val="204"/>
        <scheme val="minor"/>
      </rPr>
      <t xml:space="preserve"> Учитывается участие в НИОКР за последние 3 календарных года (включая текущий год) с получением з/п в указываемый год.</t>
    </r>
  </si>
  <si>
    <r>
      <rPr>
        <vertAlign val="superscript"/>
        <sz val="11"/>
        <color theme="1"/>
        <rFont val="Calibri"/>
        <family val="2"/>
        <charset val="204"/>
        <scheme val="minor"/>
      </rPr>
      <t>6)</t>
    </r>
    <r>
      <rPr>
        <sz val="11"/>
        <color theme="1"/>
        <rFont val="Calibri"/>
        <family val="2"/>
        <charset val="204"/>
        <scheme val="minor"/>
      </rPr>
      <t xml:space="preserve"> Предоставление гранта, премии, субсидии должно быть объявлено в течение 3 лет на момент заполнения перечня (для конкурсов КНВШ Правительства СПб исходить из срока объявления претендентов на получение субсидии).</t>
    </r>
  </si>
  <si>
    <r>
      <rPr>
        <vertAlign val="superscript"/>
        <sz val="11"/>
        <color theme="1"/>
        <rFont val="Calibri"/>
        <family val="2"/>
        <charset val="204"/>
        <scheme val="minor"/>
      </rPr>
      <t>7)</t>
    </r>
    <r>
      <rPr>
        <sz val="11"/>
        <color theme="1"/>
        <rFont val="Calibri"/>
        <family val="2"/>
        <charset val="204"/>
        <scheme val="minor"/>
      </rPr>
      <t xml:space="preserve"> Дипломы (медали) выданные за победу в конкурсе грантов, субсидий и т.п., которые полежат учету в 4-ей группе результатов, не учитываются.      </t>
    </r>
  </si>
  <si>
    <r>
      <rPr>
        <vertAlign val="superscript"/>
        <sz val="11"/>
        <color theme="1"/>
        <rFont val="Calibri"/>
        <family val="2"/>
        <charset val="204"/>
        <scheme val="minor"/>
      </rPr>
      <t>8)</t>
    </r>
    <r>
      <rPr>
        <sz val="11"/>
        <color theme="1"/>
        <rFont val="Calibri"/>
        <family val="2"/>
        <charset val="204"/>
        <scheme val="minor"/>
      </rPr>
      <t xml:space="preserve"> Если соискатель является соруководителем по кандидатской /(соконсультантом по докторской) диссертации, сумма баллов делится на количество руководителей/консультантов. </t>
    </r>
  </si>
  <si>
    <r>
      <t>сумма, млн. руб.</t>
    </r>
    <r>
      <rPr>
        <i/>
        <vertAlign val="superscript"/>
        <sz val="11"/>
        <color theme="1"/>
        <rFont val="Calibri"/>
        <family val="2"/>
        <charset val="204"/>
        <scheme val="minor"/>
      </rPr>
      <t>5)</t>
    </r>
  </si>
  <si>
    <r>
      <rPr>
        <b/>
        <sz val="12"/>
        <color theme="1"/>
        <rFont val="Calibri"/>
        <family val="2"/>
        <charset val="204"/>
        <scheme val="minor"/>
      </rPr>
      <t>Группа 4. Персональные гранты, премии, субсидии по научным проектам</t>
    </r>
    <r>
      <rPr>
        <b/>
        <vertAlign val="superscript"/>
        <sz val="12"/>
        <color theme="1"/>
        <rFont val="Calibri"/>
        <family val="2"/>
        <charset val="204"/>
        <scheme val="minor"/>
      </rPr>
      <t>6)</t>
    </r>
  </si>
  <si>
    <r>
      <rPr>
        <b/>
        <sz val="12"/>
        <color theme="1"/>
        <rFont val="Calibri"/>
        <family val="2"/>
        <charset val="204"/>
        <scheme val="minor"/>
      </rPr>
      <t>Группа 5. Медали и дипломы, полученные за участие в научных конкурсах, выставках</t>
    </r>
    <r>
      <rPr>
        <b/>
        <vertAlign val="superscript"/>
        <sz val="12"/>
        <color theme="1"/>
        <rFont val="Calibri"/>
        <family val="2"/>
        <charset val="204"/>
        <scheme val="minor"/>
      </rPr>
      <t>7)</t>
    </r>
  </si>
  <si>
    <t>медали РАН</t>
  </si>
  <si>
    <t>Группа 6. Результаты интеллектуальной деятельности</t>
  </si>
  <si>
    <t>прочие</t>
  </si>
  <si>
    <t>межд. на англ. яз.</t>
  </si>
  <si>
    <t>межд. или Всеросс. на русск. яз.</t>
  </si>
  <si>
    <t>патент на изобр., на пол. мод.</t>
  </si>
  <si>
    <t>Группа 7. Научное руководство защитившими квалификационные работы за последние три календарных года</t>
  </si>
  <si>
    <r>
      <t>Группа 3. Участие в выполняемой НИОКР в рамках ФЦП, гос. контрактов, хоз. договоров, программ проводимых СПбГПУ (гос. задания, программы 5 в 100) и др.</t>
    </r>
    <r>
      <rPr>
        <b/>
        <vertAlign val="superscript"/>
        <sz val="12"/>
        <color theme="1"/>
        <rFont val="Calibri"/>
        <family val="2"/>
        <charset val="204"/>
        <scheme val="minor"/>
      </rPr>
      <t>4)</t>
    </r>
    <r>
      <rPr>
        <b/>
        <sz val="12"/>
        <color theme="1"/>
        <rFont val="Calibri"/>
        <family val="2"/>
        <charset val="204"/>
        <scheme val="minor"/>
      </rPr>
      <t xml:space="preserve">
</t>
    </r>
  </si>
  <si>
    <t xml:space="preserve">ФИО и дата защиты </t>
  </si>
  <si>
    <t>бакалавр</t>
  </si>
  <si>
    <t>магистр</t>
  </si>
  <si>
    <t>специалист</t>
  </si>
  <si>
    <t>аспирант</t>
  </si>
  <si>
    <t>докторант</t>
  </si>
  <si>
    <t>Перечень и количественные показатели результатов научно-педагогической деятельности соискателя МКР за последние 3 года</t>
  </si>
  <si>
    <t>Группа 1. Опубликованные научные работы</t>
  </si>
  <si>
    <r>
      <t>Группа 2. Выступление с устными докладами на международных научных конференциях</t>
    </r>
    <r>
      <rPr>
        <b/>
        <vertAlign val="superscript"/>
        <sz val="12"/>
        <color theme="1"/>
        <rFont val="Calibri"/>
        <family val="2"/>
        <charset val="204"/>
        <scheme val="minor"/>
      </rPr>
      <t>3)</t>
    </r>
  </si>
  <si>
    <t>Группа 8. Опубликованные учебные работы</t>
  </si>
  <si>
    <t>Группа 9. Чтение лекций и ведение занятий в вузе</t>
  </si>
  <si>
    <t>Вид</t>
  </si>
  <si>
    <t>собственный</t>
  </si>
  <si>
    <t>общеобразовательный</t>
  </si>
  <si>
    <t>практические занятия</t>
  </si>
  <si>
    <t>лабораторный практкум</t>
  </si>
  <si>
    <t>учебный практикум</t>
  </si>
  <si>
    <t>учебное пособие без грифа УМО</t>
  </si>
  <si>
    <t>учебное пособие с грифом УМО</t>
  </si>
  <si>
    <t>учебник</t>
  </si>
  <si>
    <t>Группа 10. Другие результаты в научно-педагогической деятельности</t>
  </si>
  <si>
    <t>начисление баллов</t>
  </si>
  <si>
    <t>Оцениваются от 10 до 20 баллов, но не более 100 баллов по данной группе</t>
  </si>
  <si>
    <r>
      <t>к-т 2</t>
    </r>
    <r>
      <rPr>
        <i/>
        <vertAlign val="superscript"/>
        <sz val="11"/>
        <color theme="1"/>
        <rFont val="Calibri"/>
        <family val="2"/>
        <charset val="204"/>
        <scheme val="minor"/>
      </rPr>
      <t>8)</t>
    </r>
  </si>
  <si>
    <t>тип курса</t>
  </si>
  <si>
    <t>Название дисциплины (кратко)</t>
  </si>
  <si>
    <t>УМК и лекции на ин. яз</t>
  </si>
  <si>
    <t>УМК и лекции на русск. яз</t>
  </si>
  <si>
    <r>
      <t>Итоговая сумма количественных показателей результатов научной деятельности по всем группам</t>
    </r>
    <r>
      <rPr>
        <b/>
        <sz val="11"/>
        <color theme="1"/>
        <rFont val="Calibri"/>
        <family val="2"/>
        <charset val="204"/>
        <scheme val="minor"/>
      </rPr>
      <t>:</t>
    </r>
  </si>
  <si>
    <t>кол-во руководителей</t>
  </si>
  <si>
    <r>
      <rPr>
        <vertAlign val="superscript"/>
        <sz val="11"/>
        <color theme="1"/>
        <rFont val="Calibri"/>
        <family val="2"/>
        <charset val="204"/>
        <scheme val="minor"/>
      </rPr>
      <t>1)</t>
    </r>
    <r>
      <rPr>
        <sz val="11"/>
        <color theme="1"/>
        <rFont val="Calibri"/>
        <family val="2"/>
        <charset val="204"/>
        <scheme val="minor"/>
      </rPr>
      <t xml:space="preserve"> Учитываются все авторы, как являющиеся, так и не являющиеся сотрудниками СПбГПУ.</t>
    </r>
  </si>
  <si>
    <r>
      <rPr>
        <vertAlign val="superscript"/>
        <sz val="11"/>
        <color theme="1"/>
        <rFont val="Calibri"/>
        <family val="2"/>
        <charset val="204"/>
        <scheme val="minor"/>
      </rPr>
      <t>3)</t>
    </r>
    <r>
      <rPr>
        <sz val="11"/>
        <color theme="1"/>
        <rFont val="Calibri"/>
        <family val="2"/>
        <charset val="204"/>
        <scheme val="minor"/>
      </rPr>
      <t xml:space="preserve"> Учитывать только международные конференции которые проводили за рубежом или  международные конференции проводившиеся в РФ, с числом участников не менее 100 чел., участием не менее 5 стран (кроме РФ), с не менее 15% иностранных участников, и выступлением на англ. яз. </t>
    </r>
  </si>
  <si>
    <r>
      <rPr>
        <vertAlign val="superscript"/>
        <sz val="11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 xml:space="preserve"> Если указываемая НИОКР, длилась более года, то учитывается сумма по этапам, заканчивающимся в последние 3 календарных года (по календарному плану, включая текущий год) и приводится среднегодовой  объем НИОКР.</t>
    </r>
  </si>
  <si>
    <t xml:space="preserve">Указанные в перечне сведения подтверждаю.
Соискатель                                     __________________________    ______________________
«___» _______ 20 __ г.                                   (ФИО)                                     (подпись)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</si>
</sst>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b/>
      <i/>
      <vertAlign val="superscript"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2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Protection="1"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164" fontId="2" fillId="3" borderId="22" xfId="0" applyNumberFormat="1" applyFont="1" applyFill="1" applyBorder="1" applyAlignment="1" applyProtection="1">
      <alignment horizontal="center" vertical="center"/>
      <protection hidden="1"/>
    </xf>
    <xf numFmtId="164" fontId="13" fillId="0" borderId="28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/>
    <xf numFmtId="0" fontId="6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 applyProtection="1">
      <alignment horizontal="center" vertical="center" wrapText="1"/>
      <protection locked="0"/>
    </xf>
    <xf numFmtId="0" fontId="0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3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Protection="1"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left" vertical="center" wrapText="1"/>
      <protection locked="0"/>
    </xf>
    <xf numFmtId="164" fontId="2" fillId="3" borderId="18" xfId="0" applyNumberFormat="1" applyFont="1" applyFill="1" applyBorder="1" applyAlignment="1" applyProtection="1">
      <alignment horizontal="center" vertical="center"/>
      <protection hidden="1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2" fontId="2" fillId="3" borderId="18" xfId="0" applyNumberFormat="1" applyFont="1" applyFill="1" applyBorder="1" applyAlignment="1" applyProtection="1">
      <alignment horizontal="center" vertical="center"/>
      <protection hidden="1"/>
    </xf>
    <xf numFmtId="2" fontId="2" fillId="3" borderId="2" xfId="0" applyNumberFormat="1" applyFont="1" applyFill="1" applyBorder="1" applyAlignment="1" applyProtection="1">
      <alignment horizontal="center" vertical="center"/>
      <protection hidden="1"/>
    </xf>
    <xf numFmtId="2" fontId="2" fillId="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right"/>
      <protection hidden="1"/>
    </xf>
    <xf numFmtId="164" fontId="13" fillId="0" borderId="34" xfId="0" applyNumberFormat="1" applyFont="1" applyBorder="1" applyAlignment="1" applyProtection="1">
      <alignment horizontal="center" vertical="center"/>
      <protection hidden="1"/>
    </xf>
    <xf numFmtId="164" fontId="4" fillId="3" borderId="37" xfId="0" applyNumberFormat="1" applyFont="1" applyFill="1" applyBorder="1" applyAlignment="1" applyProtection="1">
      <alignment horizontal="center"/>
      <protection hidden="1"/>
    </xf>
    <xf numFmtId="164" fontId="4" fillId="3" borderId="11" xfId="0" applyNumberFormat="1" applyFont="1" applyFill="1" applyBorder="1" applyAlignment="1" applyProtection="1">
      <alignment horizontal="center"/>
      <protection hidden="1"/>
    </xf>
    <xf numFmtId="164" fontId="4" fillId="3" borderId="12" xfId="0" applyNumberFormat="1" applyFont="1" applyFill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164" fontId="4" fillId="3" borderId="37" xfId="0" applyNumberFormat="1" applyFont="1" applyFill="1" applyBorder="1" applyAlignment="1" applyProtection="1">
      <alignment horizontal="center" wrapText="1"/>
      <protection hidden="1"/>
    </xf>
    <xf numFmtId="164" fontId="4" fillId="3" borderId="11" xfId="0" applyNumberFormat="1" applyFont="1" applyFill="1" applyBorder="1" applyAlignment="1" applyProtection="1">
      <alignment horizontal="center" wrapText="1"/>
      <protection hidden="1"/>
    </xf>
    <xf numFmtId="164" fontId="4" fillId="3" borderId="12" xfId="0" applyNumberFormat="1" applyFont="1" applyFill="1" applyBorder="1" applyAlignment="1" applyProtection="1">
      <alignment horizont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right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protection hidden="1"/>
    </xf>
    <xf numFmtId="0" fontId="0" fillId="0" borderId="3" xfId="0" applyFont="1" applyBorder="1" applyAlignment="1" applyProtection="1">
      <protection hidden="1"/>
    </xf>
    <xf numFmtId="0" fontId="0" fillId="0" borderId="4" xfId="0" applyFont="1" applyBorder="1" applyAlignment="1" applyProtection="1"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Protection="1"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wrapText="1"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4" xfId="0" applyFont="1" applyBorder="1" applyAlignment="1" applyProtection="1">
      <alignment horizontal="left" wrapText="1"/>
      <protection hidden="1"/>
    </xf>
    <xf numFmtId="0" fontId="10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horizontal="left"/>
      <protection hidden="1"/>
    </xf>
    <xf numFmtId="0" fontId="0" fillId="0" borderId="31" xfId="0" applyFont="1" applyFill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vertical="center" wrapText="1"/>
      <protection hidden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hidden="1"/>
    </xf>
    <xf numFmtId="164" fontId="0" fillId="3" borderId="3" xfId="0" applyNumberFormat="1" applyFont="1" applyFill="1" applyBorder="1" applyAlignment="1" applyProtection="1">
      <alignment horizontal="center" vertical="center"/>
      <protection hidden="1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164" fontId="0" fillId="3" borderId="22" xfId="0" applyNumberFormat="1" applyFont="1" applyFill="1" applyBorder="1" applyAlignment="1" applyProtection="1">
      <alignment horizontal="center" vertical="center"/>
      <protection hidden="1"/>
    </xf>
    <xf numFmtId="164" fontId="0" fillId="3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64" fontId="2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6" xfId="0" applyNumberFormat="1" applyFont="1" applyBorder="1" applyAlignment="1" applyProtection="1">
      <alignment horizontal="center" vertical="center" wrapText="1"/>
      <protection hidden="1"/>
    </xf>
    <xf numFmtId="0" fontId="0" fillId="4" borderId="22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  <color rgb="FFF2DDDC"/>
      <color rgb="FFB7F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showZeros="0" tabSelected="1" zoomScale="115" zoomScaleNormal="115" workbookViewId="0">
      <selection activeCell="B15" sqref="B15"/>
    </sheetView>
  </sheetViews>
  <sheetFormatPr defaultRowHeight="15" x14ac:dyDescent="0.25"/>
  <cols>
    <col min="1" max="1" width="9.140625" style="4"/>
    <col min="2" max="2" width="68.7109375" style="4" customWidth="1"/>
    <col min="3" max="3" width="11" style="4" customWidth="1"/>
    <col min="4" max="4" width="9.140625" style="4"/>
    <col min="5" max="5" width="9.85546875" style="4" customWidth="1"/>
    <col min="6" max="7" width="9.140625" style="4"/>
    <col min="8" max="8" width="9.140625" style="4" customWidth="1"/>
    <col min="9" max="9" width="70.85546875" style="4" hidden="1" customWidth="1"/>
    <col min="10" max="10" width="12.5703125" style="4" hidden="1" customWidth="1"/>
    <col min="11" max="16384" width="9.140625" style="4"/>
  </cols>
  <sheetData>
    <row r="1" spans="1:9" x14ac:dyDescent="0.25">
      <c r="B1" s="109" t="s">
        <v>47</v>
      </c>
      <c r="C1" s="109"/>
      <c r="D1" s="109"/>
      <c r="E1" s="109"/>
      <c r="F1" s="109"/>
      <c r="G1" s="109"/>
      <c r="H1" s="109"/>
    </row>
    <row r="2" spans="1:9" ht="55.5" customHeight="1" x14ac:dyDescent="0.25">
      <c r="A2" s="110" t="s">
        <v>74</v>
      </c>
      <c r="B2" s="111"/>
      <c r="C2" s="111"/>
      <c r="D2" s="111"/>
      <c r="E2" s="111"/>
      <c r="F2" s="111"/>
      <c r="G2" s="111"/>
      <c r="H2" s="111"/>
    </row>
    <row r="3" spans="1:9" ht="18.75" x14ac:dyDescent="0.3">
      <c r="A3" s="112"/>
      <c r="B3" s="112"/>
      <c r="C3" s="112"/>
      <c r="D3" s="112"/>
      <c r="E3" s="112"/>
      <c r="F3" s="112"/>
      <c r="G3" s="112"/>
      <c r="H3" s="112"/>
    </row>
    <row r="4" spans="1:9" ht="15.75" customHeight="1" x14ac:dyDescent="0.25">
      <c r="A4" s="113" t="s">
        <v>24</v>
      </c>
      <c r="B4" s="113"/>
      <c r="C4" s="113"/>
      <c r="D4" s="113"/>
      <c r="E4" s="113"/>
      <c r="F4" s="113"/>
      <c r="G4" s="113"/>
      <c r="H4" s="113"/>
    </row>
    <row r="5" spans="1:9" ht="15.75" thickBot="1" x14ac:dyDescent="0.3"/>
    <row r="6" spans="1:9" ht="30.75" thickBot="1" x14ac:dyDescent="0.3">
      <c r="A6" s="77" t="s">
        <v>75</v>
      </c>
      <c r="B6" s="78"/>
      <c r="C6" s="78"/>
      <c r="D6" s="78"/>
      <c r="E6" s="78"/>
      <c r="F6" s="78"/>
      <c r="G6" s="79"/>
      <c r="H6" s="14" t="s">
        <v>13</v>
      </c>
    </row>
    <row r="7" spans="1:9" x14ac:dyDescent="0.25">
      <c r="A7" s="114" t="s">
        <v>0</v>
      </c>
      <c r="B7" s="115"/>
      <c r="C7" s="115"/>
      <c r="D7" s="115"/>
      <c r="E7" s="115"/>
      <c r="F7" s="115"/>
      <c r="G7" s="115"/>
      <c r="H7" s="91">
        <f>SUM(G9:G28,G32:G51,G55:G64)</f>
        <v>0</v>
      </c>
    </row>
    <row r="8" spans="1:9" ht="30" x14ac:dyDescent="0.25">
      <c r="A8" s="15" t="s">
        <v>1</v>
      </c>
      <c r="B8" s="16" t="s">
        <v>6</v>
      </c>
      <c r="C8" s="17" t="s">
        <v>40</v>
      </c>
      <c r="D8" s="18" t="s">
        <v>3</v>
      </c>
      <c r="E8" s="18" t="s">
        <v>4</v>
      </c>
      <c r="F8" s="18" t="s">
        <v>48</v>
      </c>
      <c r="G8" s="17" t="s">
        <v>5</v>
      </c>
      <c r="H8" s="104"/>
    </row>
    <row r="9" spans="1:9" ht="15.75" x14ac:dyDescent="0.25">
      <c r="A9" s="1">
        <v>1</v>
      </c>
      <c r="B9" s="46"/>
      <c r="C9" s="19"/>
      <c r="D9" s="2">
        <f>IF(C9=$I$9,150,IF(C9=$I$10,75,IF(C9=$I$11,40,0)))</f>
        <v>0</v>
      </c>
      <c r="E9" s="48"/>
      <c r="F9" s="66">
        <f>IF(E9&gt;0,(1/E9),0)</f>
        <v>0</v>
      </c>
      <c r="G9" s="68">
        <f>IF((LEN(B9)&gt;0)*(E9&gt;0),D9*F9,0)</f>
        <v>0</v>
      </c>
      <c r="H9" s="104"/>
      <c r="I9" s="4" t="s">
        <v>22</v>
      </c>
    </row>
    <row r="10" spans="1:9" ht="15.75" x14ac:dyDescent="0.25">
      <c r="A10" s="1">
        <v>2</v>
      </c>
      <c r="B10" s="46"/>
      <c r="C10" s="19"/>
      <c r="D10" s="2">
        <f t="shared" ref="D10:D28" si="0">IF(C10=$I$9,150,IF(C10=$I$10,75,IF(C10=$I$11,40,0)))</f>
        <v>0</v>
      </c>
      <c r="E10" s="48"/>
      <c r="F10" s="66">
        <f t="shared" ref="F10:F28" si="1">IF(E10&gt;0,(1/E10),0)</f>
        <v>0</v>
      </c>
      <c r="G10" s="68">
        <f t="shared" ref="G10:G28" si="2">IF((LEN(B10)&gt;0)*(E10&gt;0),D10*F10,0)</f>
        <v>0</v>
      </c>
      <c r="H10" s="104"/>
      <c r="I10" s="4" t="s">
        <v>12</v>
      </c>
    </row>
    <row r="11" spans="1:9" ht="15.75" x14ac:dyDescent="0.25">
      <c r="A11" s="1">
        <v>3</v>
      </c>
      <c r="B11" s="46"/>
      <c r="C11" s="19"/>
      <c r="D11" s="2">
        <f t="shared" si="0"/>
        <v>0</v>
      </c>
      <c r="E11" s="48"/>
      <c r="F11" s="66">
        <f t="shared" si="1"/>
        <v>0</v>
      </c>
      <c r="G11" s="68">
        <f t="shared" si="2"/>
        <v>0</v>
      </c>
      <c r="H11" s="104"/>
      <c r="I11" s="4" t="s">
        <v>11</v>
      </c>
    </row>
    <row r="12" spans="1:9" ht="15.75" x14ac:dyDescent="0.25">
      <c r="A12" s="1">
        <v>4</v>
      </c>
      <c r="B12" s="46"/>
      <c r="C12" s="19"/>
      <c r="D12" s="2">
        <f t="shared" si="0"/>
        <v>0</v>
      </c>
      <c r="E12" s="48"/>
      <c r="F12" s="66">
        <f t="shared" si="1"/>
        <v>0</v>
      </c>
      <c r="G12" s="68">
        <f t="shared" si="2"/>
        <v>0</v>
      </c>
      <c r="H12" s="104"/>
    </row>
    <row r="13" spans="1:9" ht="15.75" x14ac:dyDescent="0.25">
      <c r="A13" s="1">
        <v>5</v>
      </c>
      <c r="B13" s="46"/>
      <c r="C13" s="19"/>
      <c r="D13" s="2">
        <f t="shared" si="0"/>
        <v>0</v>
      </c>
      <c r="E13" s="48"/>
      <c r="F13" s="66">
        <f t="shared" si="1"/>
        <v>0</v>
      </c>
      <c r="G13" s="68">
        <f t="shared" si="2"/>
        <v>0</v>
      </c>
      <c r="H13" s="104"/>
    </row>
    <row r="14" spans="1:9" ht="15.75" x14ac:dyDescent="0.25">
      <c r="A14" s="1">
        <v>6</v>
      </c>
      <c r="B14" s="46"/>
      <c r="C14" s="19"/>
      <c r="D14" s="2">
        <f t="shared" si="0"/>
        <v>0</v>
      </c>
      <c r="E14" s="48"/>
      <c r="F14" s="66">
        <f t="shared" si="1"/>
        <v>0</v>
      </c>
      <c r="G14" s="68">
        <f t="shared" si="2"/>
        <v>0</v>
      </c>
      <c r="H14" s="104"/>
    </row>
    <row r="15" spans="1:9" ht="15.75" x14ac:dyDescent="0.25">
      <c r="A15" s="1">
        <v>7</v>
      </c>
      <c r="B15" s="46"/>
      <c r="C15" s="19"/>
      <c r="D15" s="2">
        <f t="shared" si="0"/>
        <v>0</v>
      </c>
      <c r="E15" s="48"/>
      <c r="F15" s="66">
        <f t="shared" si="1"/>
        <v>0</v>
      </c>
      <c r="G15" s="68">
        <f t="shared" si="2"/>
        <v>0</v>
      </c>
      <c r="H15" s="104"/>
    </row>
    <row r="16" spans="1:9" ht="15.75" x14ac:dyDescent="0.25">
      <c r="A16" s="1">
        <v>8</v>
      </c>
      <c r="B16" s="46"/>
      <c r="C16" s="19"/>
      <c r="D16" s="2">
        <f t="shared" si="0"/>
        <v>0</v>
      </c>
      <c r="E16" s="48"/>
      <c r="F16" s="66">
        <f t="shared" si="1"/>
        <v>0</v>
      </c>
      <c r="G16" s="68">
        <f t="shared" si="2"/>
        <v>0</v>
      </c>
      <c r="H16" s="104"/>
    </row>
    <row r="17" spans="1:9" ht="15.75" x14ac:dyDescent="0.25">
      <c r="A17" s="1">
        <v>9</v>
      </c>
      <c r="B17" s="46"/>
      <c r="C17" s="19"/>
      <c r="D17" s="2">
        <f t="shared" si="0"/>
        <v>0</v>
      </c>
      <c r="E17" s="48"/>
      <c r="F17" s="66">
        <f t="shared" si="1"/>
        <v>0</v>
      </c>
      <c r="G17" s="68">
        <f t="shared" si="2"/>
        <v>0</v>
      </c>
      <c r="H17" s="104"/>
    </row>
    <row r="18" spans="1:9" ht="15.75" x14ac:dyDescent="0.25">
      <c r="A18" s="1">
        <v>10</v>
      </c>
      <c r="B18" s="46"/>
      <c r="C18" s="19"/>
      <c r="D18" s="2">
        <f t="shared" si="0"/>
        <v>0</v>
      </c>
      <c r="E18" s="48"/>
      <c r="F18" s="66">
        <f t="shared" si="1"/>
        <v>0</v>
      </c>
      <c r="G18" s="68">
        <f t="shared" si="2"/>
        <v>0</v>
      </c>
      <c r="H18" s="104"/>
    </row>
    <row r="19" spans="1:9" ht="15.75" x14ac:dyDescent="0.25">
      <c r="A19" s="1">
        <v>11</v>
      </c>
      <c r="B19" s="46"/>
      <c r="C19" s="19"/>
      <c r="D19" s="2">
        <f t="shared" si="0"/>
        <v>0</v>
      </c>
      <c r="E19" s="48"/>
      <c r="F19" s="66">
        <f t="shared" si="1"/>
        <v>0</v>
      </c>
      <c r="G19" s="68">
        <f t="shared" si="2"/>
        <v>0</v>
      </c>
      <c r="H19" s="104"/>
    </row>
    <row r="20" spans="1:9" ht="15.75" x14ac:dyDescent="0.25">
      <c r="A20" s="1">
        <v>12</v>
      </c>
      <c r="B20" s="46"/>
      <c r="C20" s="19"/>
      <c r="D20" s="2">
        <f t="shared" si="0"/>
        <v>0</v>
      </c>
      <c r="E20" s="48"/>
      <c r="F20" s="66">
        <f t="shared" si="1"/>
        <v>0</v>
      </c>
      <c r="G20" s="68">
        <f t="shared" si="2"/>
        <v>0</v>
      </c>
      <c r="H20" s="104"/>
    </row>
    <row r="21" spans="1:9" ht="15.75" x14ac:dyDescent="0.25">
      <c r="A21" s="1">
        <v>13</v>
      </c>
      <c r="B21" s="46"/>
      <c r="C21" s="19"/>
      <c r="D21" s="2">
        <f t="shared" si="0"/>
        <v>0</v>
      </c>
      <c r="E21" s="48"/>
      <c r="F21" s="66">
        <f t="shared" si="1"/>
        <v>0</v>
      </c>
      <c r="G21" s="68">
        <f t="shared" si="2"/>
        <v>0</v>
      </c>
      <c r="H21" s="104"/>
    </row>
    <row r="22" spans="1:9" ht="15.75" x14ac:dyDescent="0.25">
      <c r="A22" s="1">
        <v>14</v>
      </c>
      <c r="B22" s="46"/>
      <c r="C22" s="19"/>
      <c r="D22" s="2">
        <f t="shared" si="0"/>
        <v>0</v>
      </c>
      <c r="E22" s="48"/>
      <c r="F22" s="66">
        <f t="shared" si="1"/>
        <v>0</v>
      </c>
      <c r="G22" s="68">
        <f t="shared" ref="G22:G27" si="3">IF((LEN(B22)&gt;0)*(E22&gt;0),D22*F22,0)</f>
        <v>0</v>
      </c>
      <c r="H22" s="104"/>
    </row>
    <row r="23" spans="1:9" ht="15.75" x14ac:dyDescent="0.25">
      <c r="A23" s="1">
        <v>15</v>
      </c>
      <c r="B23" s="46"/>
      <c r="C23" s="19"/>
      <c r="D23" s="2">
        <f t="shared" si="0"/>
        <v>0</v>
      </c>
      <c r="E23" s="48"/>
      <c r="F23" s="66">
        <f t="shared" si="1"/>
        <v>0</v>
      </c>
      <c r="G23" s="68">
        <f t="shared" si="3"/>
        <v>0</v>
      </c>
      <c r="H23" s="104"/>
    </row>
    <row r="24" spans="1:9" ht="15.75" x14ac:dyDescent="0.25">
      <c r="A24" s="1">
        <v>16</v>
      </c>
      <c r="B24" s="46"/>
      <c r="C24" s="19"/>
      <c r="D24" s="2">
        <f t="shared" si="0"/>
        <v>0</v>
      </c>
      <c r="E24" s="48"/>
      <c r="F24" s="66">
        <f t="shared" si="1"/>
        <v>0</v>
      </c>
      <c r="G24" s="68">
        <f t="shared" si="3"/>
        <v>0</v>
      </c>
      <c r="H24" s="104"/>
    </row>
    <row r="25" spans="1:9" ht="15.75" x14ac:dyDescent="0.25">
      <c r="A25" s="1">
        <v>17</v>
      </c>
      <c r="B25" s="46"/>
      <c r="C25" s="19"/>
      <c r="D25" s="2">
        <f t="shared" si="0"/>
        <v>0</v>
      </c>
      <c r="E25" s="48"/>
      <c r="F25" s="66">
        <f t="shared" si="1"/>
        <v>0</v>
      </c>
      <c r="G25" s="68">
        <f t="shared" si="3"/>
        <v>0</v>
      </c>
      <c r="H25" s="104"/>
    </row>
    <row r="26" spans="1:9" ht="15.75" x14ac:dyDescent="0.25">
      <c r="A26" s="1">
        <v>18</v>
      </c>
      <c r="B26" s="46"/>
      <c r="C26" s="19"/>
      <c r="D26" s="2">
        <f t="shared" si="0"/>
        <v>0</v>
      </c>
      <c r="E26" s="48"/>
      <c r="F26" s="66">
        <f t="shared" si="1"/>
        <v>0</v>
      </c>
      <c r="G26" s="68">
        <f t="shared" si="3"/>
        <v>0</v>
      </c>
      <c r="H26" s="104"/>
    </row>
    <row r="27" spans="1:9" ht="15.75" x14ac:dyDescent="0.25">
      <c r="A27" s="1">
        <v>19</v>
      </c>
      <c r="B27" s="46"/>
      <c r="C27" s="19"/>
      <c r="D27" s="2">
        <f t="shared" si="0"/>
        <v>0</v>
      </c>
      <c r="E27" s="48"/>
      <c r="F27" s="66">
        <f t="shared" si="1"/>
        <v>0</v>
      </c>
      <c r="G27" s="68">
        <f t="shared" si="3"/>
        <v>0</v>
      </c>
      <c r="H27" s="104"/>
    </row>
    <row r="28" spans="1:9" ht="15.75" x14ac:dyDescent="0.25">
      <c r="A28" s="1">
        <v>20</v>
      </c>
      <c r="B28" s="46"/>
      <c r="C28" s="19"/>
      <c r="D28" s="2">
        <f t="shared" si="0"/>
        <v>0</v>
      </c>
      <c r="E28" s="48"/>
      <c r="F28" s="66">
        <f t="shared" si="1"/>
        <v>0</v>
      </c>
      <c r="G28" s="68">
        <f t="shared" si="2"/>
        <v>0</v>
      </c>
      <c r="H28" s="104"/>
    </row>
    <row r="29" spans="1:9" ht="15.75" x14ac:dyDescent="0.25">
      <c r="A29" s="5"/>
      <c r="B29" s="6" t="s">
        <v>23</v>
      </c>
      <c r="C29" s="6"/>
      <c r="D29" s="7"/>
      <c r="E29" s="8"/>
      <c r="F29" s="8"/>
      <c r="G29" s="8"/>
      <c r="H29" s="104"/>
    </row>
    <row r="30" spans="1:9" x14ac:dyDescent="0.25">
      <c r="A30" s="116" t="s">
        <v>51</v>
      </c>
      <c r="B30" s="117"/>
      <c r="C30" s="117"/>
      <c r="D30" s="117"/>
      <c r="E30" s="117"/>
      <c r="F30" s="117"/>
      <c r="G30" s="118"/>
      <c r="H30" s="104"/>
    </row>
    <row r="31" spans="1:9" ht="30" x14ac:dyDescent="0.25">
      <c r="A31" s="20" t="s">
        <v>1</v>
      </c>
      <c r="B31" s="21" t="s">
        <v>7</v>
      </c>
      <c r="C31" s="22" t="s">
        <v>52</v>
      </c>
      <c r="D31" s="22" t="s">
        <v>3</v>
      </c>
      <c r="E31" s="23" t="s">
        <v>4</v>
      </c>
      <c r="F31" s="18" t="s">
        <v>48</v>
      </c>
      <c r="G31" s="13" t="s">
        <v>5</v>
      </c>
      <c r="H31" s="104"/>
    </row>
    <row r="32" spans="1:9" ht="15.75" x14ac:dyDescent="0.25">
      <c r="A32" s="1">
        <v>1</v>
      </c>
      <c r="B32" s="47"/>
      <c r="C32" s="19"/>
      <c r="D32" s="25">
        <f>IF(C32=$I$32,150,IF(C32=$I$33,75,IF(C32=$I$34,20,IF(C32=$I$35,10,0))))</f>
        <v>0</v>
      </c>
      <c r="E32" s="48"/>
      <c r="F32" s="66">
        <f>IF(E32&gt;0,(1/E32),0)</f>
        <v>0</v>
      </c>
      <c r="G32" s="68">
        <f>IF((LEN(B32)&gt;0)*(E32&gt;0),D32*F32,0)</f>
        <v>0</v>
      </c>
      <c r="H32" s="104"/>
      <c r="I32" s="4" t="s">
        <v>22</v>
      </c>
    </row>
    <row r="33" spans="1:9" ht="15.75" x14ac:dyDescent="0.25">
      <c r="A33" s="1">
        <v>2</v>
      </c>
      <c r="B33" s="47"/>
      <c r="C33" s="19"/>
      <c r="D33" s="25">
        <f t="shared" ref="D33:D51" si="4">IF(C33=$I$32,150,IF(C33=$I$33,75,IF(C33=$I$34,20,IF(C33=$I$35,10,0))))</f>
        <v>0</v>
      </c>
      <c r="E33" s="48"/>
      <c r="F33" s="66">
        <f t="shared" ref="F33:F51" si="5">IF(E33&gt;0,(1/E33),0)</f>
        <v>0</v>
      </c>
      <c r="G33" s="68">
        <f t="shared" ref="G33:G51" si="6">IF((LEN(B33)&gt;0)*(E33&gt;0),D33*F33,0)</f>
        <v>0</v>
      </c>
      <c r="H33" s="104"/>
      <c r="I33" s="29" t="s">
        <v>63</v>
      </c>
    </row>
    <row r="34" spans="1:9" ht="15.75" x14ac:dyDescent="0.25">
      <c r="A34" s="1">
        <v>3</v>
      </c>
      <c r="B34" s="47"/>
      <c r="C34" s="19"/>
      <c r="D34" s="25">
        <f t="shared" si="4"/>
        <v>0</v>
      </c>
      <c r="E34" s="48"/>
      <c r="F34" s="66">
        <f t="shared" si="5"/>
        <v>0</v>
      </c>
      <c r="G34" s="68">
        <f t="shared" si="6"/>
        <v>0</v>
      </c>
      <c r="H34" s="104"/>
      <c r="I34" s="29" t="s">
        <v>64</v>
      </c>
    </row>
    <row r="35" spans="1:9" ht="15.75" x14ac:dyDescent="0.25">
      <c r="A35" s="1">
        <v>4</v>
      </c>
      <c r="B35" s="47"/>
      <c r="C35" s="19"/>
      <c r="D35" s="25">
        <f t="shared" si="4"/>
        <v>0</v>
      </c>
      <c r="E35" s="48"/>
      <c r="F35" s="66">
        <f t="shared" si="5"/>
        <v>0</v>
      </c>
      <c r="G35" s="68">
        <f t="shared" si="6"/>
        <v>0</v>
      </c>
      <c r="H35" s="104"/>
      <c r="I35" s="29" t="s">
        <v>62</v>
      </c>
    </row>
    <row r="36" spans="1:9" ht="15.75" x14ac:dyDescent="0.25">
      <c r="A36" s="1">
        <v>5</v>
      </c>
      <c r="B36" s="47"/>
      <c r="C36" s="19"/>
      <c r="D36" s="25">
        <f t="shared" si="4"/>
        <v>0</v>
      </c>
      <c r="E36" s="48"/>
      <c r="F36" s="66">
        <f t="shared" si="5"/>
        <v>0</v>
      </c>
      <c r="G36" s="68">
        <f t="shared" si="6"/>
        <v>0</v>
      </c>
      <c r="H36" s="104"/>
    </row>
    <row r="37" spans="1:9" ht="15.75" x14ac:dyDescent="0.25">
      <c r="A37" s="1">
        <v>6</v>
      </c>
      <c r="B37" s="47"/>
      <c r="C37" s="19"/>
      <c r="D37" s="25">
        <f t="shared" si="4"/>
        <v>0</v>
      </c>
      <c r="E37" s="48"/>
      <c r="F37" s="66">
        <f t="shared" si="5"/>
        <v>0</v>
      </c>
      <c r="G37" s="68">
        <f t="shared" si="6"/>
        <v>0</v>
      </c>
      <c r="H37" s="104"/>
    </row>
    <row r="38" spans="1:9" ht="15.75" x14ac:dyDescent="0.25">
      <c r="A38" s="1">
        <v>7</v>
      </c>
      <c r="B38" s="47"/>
      <c r="C38" s="19"/>
      <c r="D38" s="25">
        <f t="shared" si="4"/>
        <v>0</v>
      </c>
      <c r="E38" s="48"/>
      <c r="F38" s="66">
        <f t="shared" si="5"/>
        <v>0</v>
      </c>
      <c r="G38" s="68">
        <f t="shared" si="6"/>
        <v>0</v>
      </c>
      <c r="H38" s="104"/>
    </row>
    <row r="39" spans="1:9" ht="15.75" x14ac:dyDescent="0.25">
      <c r="A39" s="1">
        <v>8</v>
      </c>
      <c r="B39" s="47"/>
      <c r="C39" s="19"/>
      <c r="D39" s="25">
        <f t="shared" si="4"/>
        <v>0</v>
      </c>
      <c r="E39" s="48"/>
      <c r="F39" s="66">
        <f t="shared" si="5"/>
        <v>0</v>
      </c>
      <c r="G39" s="68">
        <f t="shared" si="6"/>
        <v>0</v>
      </c>
      <c r="H39" s="104"/>
    </row>
    <row r="40" spans="1:9" ht="15.75" x14ac:dyDescent="0.25">
      <c r="A40" s="1">
        <v>9</v>
      </c>
      <c r="B40" s="47"/>
      <c r="C40" s="19"/>
      <c r="D40" s="25">
        <f t="shared" si="4"/>
        <v>0</v>
      </c>
      <c r="E40" s="48"/>
      <c r="F40" s="66">
        <f t="shared" si="5"/>
        <v>0</v>
      </c>
      <c r="G40" s="68">
        <f t="shared" si="6"/>
        <v>0</v>
      </c>
      <c r="H40" s="104"/>
    </row>
    <row r="41" spans="1:9" ht="15.75" x14ac:dyDescent="0.25">
      <c r="A41" s="1">
        <v>10</v>
      </c>
      <c r="B41" s="47"/>
      <c r="C41" s="19"/>
      <c r="D41" s="25">
        <f t="shared" si="4"/>
        <v>0</v>
      </c>
      <c r="E41" s="48"/>
      <c r="F41" s="66">
        <f t="shared" si="5"/>
        <v>0</v>
      </c>
      <c r="G41" s="68">
        <f t="shared" si="6"/>
        <v>0</v>
      </c>
      <c r="H41" s="104"/>
    </row>
    <row r="42" spans="1:9" ht="15.75" x14ac:dyDescent="0.25">
      <c r="A42" s="1">
        <v>11</v>
      </c>
      <c r="B42" s="47"/>
      <c r="C42" s="19"/>
      <c r="D42" s="25">
        <f t="shared" si="4"/>
        <v>0</v>
      </c>
      <c r="E42" s="48"/>
      <c r="F42" s="66">
        <f t="shared" si="5"/>
        <v>0</v>
      </c>
      <c r="G42" s="68">
        <f t="shared" si="6"/>
        <v>0</v>
      </c>
      <c r="H42" s="104"/>
    </row>
    <row r="43" spans="1:9" ht="15.75" x14ac:dyDescent="0.25">
      <c r="A43" s="1">
        <v>12</v>
      </c>
      <c r="B43" s="47"/>
      <c r="C43" s="19"/>
      <c r="D43" s="25">
        <f t="shared" si="4"/>
        <v>0</v>
      </c>
      <c r="E43" s="48"/>
      <c r="F43" s="66">
        <f t="shared" si="5"/>
        <v>0</v>
      </c>
      <c r="G43" s="68">
        <f t="shared" si="6"/>
        <v>0</v>
      </c>
      <c r="H43" s="104"/>
    </row>
    <row r="44" spans="1:9" ht="15.75" x14ac:dyDescent="0.25">
      <c r="A44" s="1">
        <v>13</v>
      </c>
      <c r="B44" s="47"/>
      <c r="C44" s="19"/>
      <c r="D44" s="25">
        <f t="shared" si="4"/>
        <v>0</v>
      </c>
      <c r="E44" s="48"/>
      <c r="F44" s="66">
        <f t="shared" si="5"/>
        <v>0</v>
      </c>
      <c r="G44" s="68">
        <f t="shared" si="6"/>
        <v>0</v>
      </c>
      <c r="H44" s="104"/>
    </row>
    <row r="45" spans="1:9" ht="15.75" x14ac:dyDescent="0.25">
      <c r="A45" s="1">
        <v>14</v>
      </c>
      <c r="B45" s="47"/>
      <c r="C45" s="19"/>
      <c r="D45" s="25">
        <f t="shared" si="4"/>
        <v>0</v>
      </c>
      <c r="E45" s="48"/>
      <c r="F45" s="66">
        <f t="shared" si="5"/>
        <v>0</v>
      </c>
      <c r="G45" s="68">
        <f t="shared" si="6"/>
        <v>0</v>
      </c>
      <c r="H45" s="104"/>
    </row>
    <row r="46" spans="1:9" ht="15.75" x14ac:dyDescent="0.25">
      <c r="A46" s="1">
        <v>15</v>
      </c>
      <c r="B46" s="47"/>
      <c r="C46" s="19"/>
      <c r="D46" s="25">
        <f t="shared" si="4"/>
        <v>0</v>
      </c>
      <c r="E46" s="48"/>
      <c r="F46" s="66">
        <f t="shared" si="5"/>
        <v>0</v>
      </c>
      <c r="G46" s="68">
        <f t="shared" si="6"/>
        <v>0</v>
      </c>
      <c r="H46" s="104"/>
    </row>
    <row r="47" spans="1:9" ht="15.75" x14ac:dyDescent="0.25">
      <c r="A47" s="1">
        <v>16</v>
      </c>
      <c r="B47" s="47"/>
      <c r="C47" s="19"/>
      <c r="D47" s="25">
        <f t="shared" si="4"/>
        <v>0</v>
      </c>
      <c r="E47" s="48"/>
      <c r="F47" s="66">
        <f t="shared" si="5"/>
        <v>0</v>
      </c>
      <c r="G47" s="68">
        <f t="shared" si="6"/>
        <v>0</v>
      </c>
      <c r="H47" s="104"/>
    </row>
    <row r="48" spans="1:9" ht="15.75" x14ac:dyDescent="0.25">
      <c r="A48" s="1">
        <v>17</v>
      </c>
      <c r="B48" s="47"/>
      <c r="C48" s="19"/>
      <c r="D48" s="25">
        <f t="shared" si="4"/>
        <v>0</v>
      </c>
      <c r="E48" s="48"/>
      <c r="F48" s="66">
        <f t="shared" si="5"/>
        <v>0</v>
      </c>
      <c r="G48" s="68">
        <f t="shared" si="6"/>
        <v>0</v>
      </c>
      <c r="H48" s="104"/>
    </row>
    <row r="49" spans="1:12" ht="15.75" x14ac:dyDescent="0.25">
      <c r="A49" s="1">
        <v>18</v>
      </c>
      <c r="B49" s="47"/>
      <c r="C49" s="19"/>
      <c r="D49" s="25">
        <f t="shared" si="4"/>
        <v>0</v>
      </c>
      <c r="E49" s="48"/>
      <c r="F49" s="66">
        <f t="shared" si="5"/>
        <v>0</v>
      </c>
      <c r="G49" s="68">
        <f t="shared" si="6"/>
        <v>0</v>
      </c>
      <c r="H49" s="104"/>
    </row>
    <row r="50" spans="1:12" ht="15.75" x14ac:dyDescent="0.25">
      <c r="A50" s="1">
        <v>19</v>
      </c>
      <c r="B50" s="47"/>
      <c r="C50" s="19"/>
      <c r="D50" s="25">
        <f t="shared" si="4"/>
        <v>0</v>
      </c>
      <c r="E50" s="48"/>
      <c r="F50" s="66">
        <f t="shared" si="5"/>
        <v>0</v>
      </c>
      <c r="G50" s="68">
        <f t="shared" si="6"/>
        <v>0</v>
      </c>
      <c r="H50" s="104"/>
    </row>
    <row r="51" spans="1:12" ht="15.75" x14ac:dyDescent="0.25">
      <c r="A51" s="1">
        <v>20</v>
      </c>
      <c r="B51" s="47"/>
      <c r="C51" s="19"/>
      <c r="D51" s="25">
        <f t="shared" si="4"/>
        <v>0</v>
      </c>
      <c r="E51" s="48"/>
      <c r="F51" s="66">
        <f t="shared" si="5"/>
        <v>0</v>
      </c>
      <c r="G51" s="68">
        <f t="shared" si="6"/>
        <v>0</v>
      </c>
      <c r="H51" s="104"/>
    </row>
    <row r="52" spans="1:12" x14ac:dyDescent="0.25">
      <c r="A52" s="106"/>
      <c r="B52" s="107"/>
      <c r="C52" s="107"/>
      <c r="D52" s="107"/>
      <c r="E52" s="107"/>
      <c r="F52" s="107"/>
      <c r="G52" s="108"/>
      <c r="H52" s="104"/>
    </row>
    <row r="53" spans="1:12" ht="15.75" customHeight="1" x14ac:dyDescent="0.25">
      <c r="A53" s="119" t="s">
        <v>27</v>
      </c>
      <c r="B53" s="120"/>
      <c r="C53" s="120"/>
      <c r="D53" s="120"/>
      <c r="E53" s="120"/>
      <c r="F53" s="120"/>
      <c r="G53" s="121"/>
      <c r="H53" s="104"/>
    </row>
    <row r="54" spans="1:12" ht="30" x14ac:dyDescent="0.25">
      <c r="A54" s="15" t="s">
        <v>1</v>
      </c>
      <c r="B54" s="21" t="s">
        <v>28</v>
      </c>
      <c r="C54" s="22" t="s">
        <v>41</v>
      </c>
      <c r="D54" s="22" t="s">
        <v>3</v>
      </c>
      <c r="E54" s="22" t="s">
        <v>4</v>
      </c>
      <c r="F54" s="18" t="s">
        <v>48</v>
      </c>
      <c r="G54" s="13" t="s">
        <v>5</v>
      </c>
      <c r="H54" s="104"/>
    </row>
    <row r="55" spans="1:12" ht="15.75" x14ac:dyDescent="0.25">
      <c r="A55" s="1">
        <v>1</v>
      </c>
      <c r="B55" s="46"/>
      <c r="C55" s="19"/>
      <c r="D55" s="25">
        <f>IF(C55=$I$55,200,IF(C55=$I$56,100,IF(C55=$I$57,40,0)))</f>
        <v>0</v>
      </c>
      <c r="E55" s="48"/>
      <c r="F55" s="66">
        <f t="shared" ref="F55:F64" si="7">IF(E55&gt;0,(1/E55),0)</f>
        <v>0</v>
      </c>
      <c r="G55" s="68">
        <f t="shared" ref="G55:G64" si="8">IF((LEN(B55)&gt;0)*(E55&gt;0),D55*F55,0)</f>
        <v>0</v>
      </c>
      <c r="H55" s="104"/>
      <c r="I55" s="4" t="s">
        <v>29</v>
      </c>
    </row>
    <row r="56" spans="1:12" ht="15.75" x14ac:dyDescent="0.25">
      <c r="A56" s="1">
        <v>2</v>
      </c>
      <c r="B56" s="46"/>
      <c r="C56" s="19"/>
      <c r="D56" s="25">
        <f t="shared" ref="D56:D64" si="9">IF(C56=$I$55,200,IF(C56=$I$56,100,IF(C56=$I$57,40,0)))</f>
        <v>0</v>
      </c>
      <c r="E56" s="48"/>
      <c r="F56" s="66">
        <f t="shared" si="7"/>
        <v>0</v>
      </c>
      <c r="G56" s="68">
        <f t="shared" si="8"/>
        <v>0</v>
      </c>
      <c r="H56" s="104"/>
      <c r="I56" s="4" t="s">
        <v>30</v>
      </c>
      <c r="L56" s="26"/>
    </row>
    <row r="57" spans="1:12" ht="15.75" x14ac:dyDescent="0.25">
      <c r="A57" s="1">
        <v>3</v>
      </c>
      <c r="B57" s="46"/>
      <c r="C57" s="19"/>
      <c r="D57" s="25">
        <f t="shared" si="9"/>
        <v>0</v>
      </c>
      <c r="E57" s="48"/>
      <c r="F57" s="66">
        <f t="shared" si="7"/>
        <v>0</v>
      </c>
      <c r="G57" s="68">
        <f t="shared" si="8"/>
        <v>0</v>
      </c>
      <c r="H57" s="104"/>
      <c r="I57" s="4" t="s">
        <v>31</v>
      </c>
    </row>
    <row r="58" spans="1:12" ht="15.75" x14ac:dyDescent="0.25">
      <c r="A58" s="1">
        <v>4</v>
      </c>
      <c r="B58" s="46"/>
      <c r="C58" s="19"/>
      <c r="D58" s="25">
        <f t="shared" si="9"/>
        <v>0</v>
      </c>
      <c r="E58" s="48"/>
      <c r="F58" s="66">
        <f t="shared" si="7"/>
        <v>0</v>
      </c>
      <c r="G58" s="68">
        <f t="shared" si="8"/>
        <v>0</v>
      </c>
      <c r="H58" s="104"/>
    </row>
    <row r="59" spans="1:12" ht="15.75" x14ac:dyDescent="0.25">
      <c r="A59" s="1">
        <v>5</v>
      </c>
      <c r="B59" s="46"/>
      <c r="C59" s="19"/>
      <c r="D59" s="25">
        <f t="shared" si="9"/>
        <v>0</v>
      </c>
      <c r="E59" s="48"/>
      <c r="F59" s="66">
        <f t="shared" si="7"/>
        <v>0</v>
      </c>
      <c r="G59" s="68">
        <f t="shared" si="8"/>
        <v>0</v>
      </c>
      <c r="H59" s="104"/>
    </row>
    <row r="60" spans="1:12" ht="15.75" x14ac:dyDescent="0.25">
      <c r="A60" s="1">
        <v>6</v>
      </c>
      <c r="B60" s="46"/>
      <c r="C60" s="19"/>
      <c r="D60" s="25">
        <f t="shared" si="9"/>
        <v>0</v>
      </c>
      <c r="E60" s="48"/>
      <c r="F60" s="66">
        <f t="shared" si="7"/>
        <v>0</v>
      </c>
      <c r="G60" s="68">
        <f t="shared" si="8"/>
        <v>0</v>
      </c>
      <c r="H60" s="104"/>
      <c r="L60" s="26"/>
    </row>
    <row r="61" spans="1:12" ht="15.75" x14ac:dyDescent="0.25">
      <c r="A61" s="1">
        <v>7</v>
      </c>
      <c r="B61" s="46"/>
      <c r="C61" s="19"/>
      <c r="D61" s="25">
        <f t="shared" si="9"/>
        <v>0</v>
      </c>
      <c r="E61" s="48"/>
      <c r="F61" s="66">
        <f t="shared" si="7"/>
        <v>0</v>
      </c>
      <c r="G61" s="68">
        <f t="shared" si="8"/>
        <v>0</v>
      </c>
      <c r="H61" s="104"/>
    </row>
    <row r="62" spans="1:12" ht="15.75" x14ac:dyDescent="0.25">
      <c r="A62" s="1">
        <v>8</v>
      </c>
      <c r="B62" s="46"/>
      <c r="C62" s="19"/>
      <c r="D62" s="25">
        <f t="shared" si="9"/>
        <v>0</v>
      </c>
      <c r="E62" s="48"/>
      <c r="F62" s="66">
        <f t="shared" si="7"/>
        <v>0</v>
      </c>
      <c r="G62" s="68">
        <f t="shared" si="8"/>
        <v>0</v>
      </c>
      <c r="H62" s="104"/>
    </row>
    <row r="63" spans="1:12" ht="15.75" x14ac:dyDescent="0.25">
      <c r="A63" s="1">
        <v>9</v>
      </c>
      <c r="B63" s="46"/>
      <c r="C63" s="19"/>
      <c r="D63" s="25">
        <f t="shared" si="9"/>
        <v>0</v>
      </c>
      <c r="E63" s="48"/>
      <c r="F63" s="66">
        <f t="shared" si="7"/>
        <v>0</v>
      </c>
      <c r="G63" s="68">
        <f t="shared" si="8"/>
        <v>0</v>
      </c>
      <c r="H63" s="104"/>
    </row>
    <row r="64" spans="1:12" ht="16.5" thickBot="1" x14ac:dyDescent="0.3">
      <c r="A64" s="9">
        <v>10</v>
      </c>
      <c r="B64" s="50"/>
      <c r="C64" s="27"/>
      <c r="D64" s="28">
        <f t="shared" si="9"/>
        <v>0</v>
      </c>
      <c r="E64" s="49"/>
      <c r="F64" s="67">
        <f t="shared" si="7"/>
        <v>0</v>
      </c>
      <c r="G64" s="69">
        <f t="shared" si="8"/>
        <v>0</v>
      </c>
      <c r="H64" s="105"/>
      <c r="L64" s="26"/>
    </row>
    <row r="65" spans="1:10" ht="15.75" thickBot="1" x14ac:dyDescent="0.3"/>
    <row r="66" spans="1:10" ht="30.75" thickBot="1" x14ac:dyDescent="0.3">
      <c r="A66" s="122" t="s">
        <v>76</v>
      </c>
      <c r="B66" s="123"/>
      <c r="C66" s="123"/>
      <c r="D66" s="123"/>
      <c r="E66" s="123"/>
      <c r="F66" s="123"/>
      <c r="G66" s="124"/>
      <c r="H66" s="14" t="s">
        <v>13</v>
      </c>
      <c r="J66" s="30"/>
    </row>
    <row r="67" spans="1:10" ht="32.25" customHeight="1" x14ac:dyDescent="0.25">
      <c r="A67" s="20" t="s">
        <v>1</v>
      </c>
      <c r="B67" s="128" t="s">
        <v>32</v>
      </c>
      <c r="C67" s="129"/>
      <c r="D67" s="129"/>
      <c r="E67" s="130"/>
      <c r="F67" s="88" t="s">
        <v>5</v>
      </c>
      <c r="G67" s="125"/>
      <c r="H67" s="74">
        <f>SUM(F68:G77)</f>
        <v>0</v>
      </c>
      <c r="J67" s="32"/>
    </row>
    <row r="68" spans="1:10" ht="15.75" x14ac:dyDescent="0.25">
      <c r="A68" s="1">
        <v>1</v>
      </c>
      <c r="B68" s="131"/>
      <c r="C68" s="132"/>
      <c r="D68" s="132"/>
      <c r="E68" s="133"/>
      <c r="F68" s="126">
        <f>IF(LEN(B68)&gt;0,50,0)</f>
        <v>0</v>
      </c>
      <c r="G68" s="127"/>
      <c r="H68" s="75"/>
    </row>
    <row r="69" spans="1:10" ht="15.75" x14ac:dyDescent="0.25">
      <c r="A69" s="1">
        <v>2</v>
      </c>
      <c r="B69" s="131"/>
      <c r="C69" s="132"/>
      <c r="D69" s="132"/>
      <c r="E69" s="133"/>
      <c r="F69" s="126">
        <f>IF(LEN(B69)&gt;0,50,0)</f>
        <v>0</v>
      </c>
      <c r="G69" s="127"/>
      <c r="H69" s="75"/>
    </row>
    <row r="70" spans="1:10" ht="15.75" x14ac:dyDescent="0.25">
      <c r="A70" s="1">
        <v>3</v>
      </c>
      <c r="B70" s="131"/>
      <c r="C70" s="132"/>
      <c r="D70" s="132"/>
      <c r="E70" s="133"/>
      <c r="F70" s="126">
        <f t="shared" ref="F70:F76" si="10">IF(LEN(B70)&gt;0,50,0)</f>
        <v>0</v>
      </c>
      <c r="G70" s="127"/>
      <c r="H70" s="75"/>
    </row>
    <row r="71" spans="1:10" ht="15.75" x14ac:dyDescent="0.25">
      <c r="A71" s="1">
        <v>4</v>
      </c>
      <c r="B71" s="131"/>
      <c r="C71" s="132"/>
      <c r="D71" s="132"/>
      <c r="E71" s="133"/>
      <c r="F71" s="126">
        <f t="shared" si="10"/>
        <v>0</v>
      </c>
      <c r="G71" s="127"/>
      <c r="H71" s="75"/>
    </row>
    <row r="72" spans="1:10" ht="15.75" x14ac:dyDescent="0.25">
      <c r="A72" s="1">
        <v>5</v>
      </c>
      <c r="B72" s="131"/>
      <c r="C72" s="132"/>
      <c r="D72" s="132"/>
      <c r="E72" s="133"/>
      <c r="F72" s="126">
        <f t="shared" si="10"/>
        <v>0</v>
      </c>
      <c r="G72" s="127"/>
      <c r="H72" s="75"/>
    </row>
    <row r="73" spans="1:10" ht="15.75" x14ac:dyDescent="0.25">
      <c r="A73" s="1">
        <v>6</v>
      </c>
      <c r="B73" s="131"/>
      <c r="C73" s="132"/>
      <c r="D73" s="132"/>
      <c r="E73" s="133"/>
      <c r="F73" s="126">
        <f t="shared" si="10"/>
        <v>0</v>
      </c>
      <c r="G73" s="127"/>
      <c r="H73" s="75"/>
    </row>
    <row r="74" spans="1:10" ht="15.75" x14ac:dyDescent="0.25">
      <c r="A74" s="1">
        <v>7</v>
      </c>
      <c r="B74" s="131"/>
      <c r="C74" s="132"/>
      <c r="D74" s="132"/>
      <c r="E74" s="133"/>
      <c r="F74" s="126">
        <f t="shared" si="10"/>
        <v>0</v>
      </c>
      <c r="G74" s="127"/>
      <c r="H74" s="75"/>
    </row>
    <row r="75" spans="1:10" ht="15.75" x14ac:dyDescent="0.25">
      <c r="A75" s="1">
        <v>8</v>
      </c>
      <c r="B75" s="131"/>
      <c r="C75" s="132"/>
      <c r="D75" s="132"/>
      <c r="E75" s="133"/>
      <c r="F75" s="126">
        <f t="shared" si="10"/>
        <v>0</v>
      </c>
      <c r="G75" s="127"/>
      <c r="H75" s="75"/>
    </row>
    <row r="76" spans="1:10" ht="15.75" x14ac:dyDescent="0.25">
      <c r="A76" s="1">
        <v>9</v>
      </c>
      <c r="B76" s="131"/>
      <c r="C76" s="132"/>
      <c r="D76" s="132"/>
      <c r="E76" s="133"/>
      <c r="F76" s="126">
        <f t="shared" si="10"/>
        <v>0</v>
      </c>
      <c r="G76" s="127"/>
      <c r="H76" s="75"/>
    </row>
    <row r="77" spans="1:10" ht="16.5" thickBot="1" x14ac:dyDescent="0.3">
      <c r="A77" s="9">
        <v>10</v>
      </c>
      <c r="B77" s="150"/>
      <c r="C77" s="151"/>
      <c r="D77" s="151"/>
      <c r="E77" s="152"/>
      <c r="F77" s="148">
        <f>IF(LEN(B77)&gt;0,50,0)</f>
        <v>0</v>
      </c>
      <c r="G77" s="149"/>
      <c r="H77" s="76"/>
    </row>
    <row r="78" spans="1:10" ht="15.75" thickBot="1" x14ac:dyDescent="0.3"/>
    <row r="79" spans="1:10" ht="30.75" thickBot="1" x14ac:dyDescent="0.3">
      <c r="A79" s="77" t="s">
        <v>67</v>
      </c>
      <c r="B79" s="78"/>
      <c r="C79" s="78"/>
      <c r="D79" s="78"/>
      <c r="E79" s="78"/>
      <c r="F79" s="78"/>
      <c r="G79" s="79"/>
      <c r="H79" s="14" t="s">
        <v>13</v>
      </c>
    </row>
    <row r="80" spans="1:10" ht="47.25" x14ac:dyDescent="0.25">
      <c r="A80" s="20" t="s">
        <v>1</v>
      </c>
      <c r="B80" s="31" t="s">
        <v>9</v>
      </c>
      <c r="C80" s="13" t="s">
        <v>42</v>
      </c>
      <c r="D80" s="24" t="s">
        <v>3</v>
      </c>
      <c r="E80" s="24" t="s">
        <v>57</v>
      </c>
      <c r="F80" s="24" t="s">
        <v>2</v>
      </c>
      <c r="G80" s="13" t="s">
        <v>5</v>
      </c>
      <c r="H80" s="74">
        <f>SUM(G81:G95)</f>
        <v>0</v>
      </c>
    </row>
    <row r="81" spans="1:10" ht="15.75" x14ac:dyDescent="0.25">
      <c r="A81" s="1">
        <v>1</v>
      </c>
      <c r="B81" s="46"/>
      <c r="C81" s="19"/>
      <c r="D81" s="2">
        <f>IF(C81=$I$81,100,IF(C81=$I$82,100,IF(C81=$I$83,30,0)))</f>
        <v>0</v>
      </c>
      <c r="E81" s="19"/>
      <c r="F81" s="2">
        <f>IF(E81=$J$81,0.5,IF(E81=$J$82,1,IF(E81=$J$83,1.5,0)))</f>
        <v>0</v>
      </c>
      <c r="G81" s="3">
        <f>IF(LEN(B81)&gt;0,D81*F81,0)</f>
        <v>0</v>
      </c>
      <c r="H81" s="75"/>
      <c r="I81" s="4" t="s">
        <v>26</v>
      </c>
      <c r="J81" s="4" t="s">
        <v>34</v>
      </c>
    </row>
    <row r="82" spans="1:10" ht="15.75" x14ac:dyDescent="0.25">
      <c r="A82" s="1">
        <v>2</v>
      </c>
      <c r="B82" s="46"/>
      <c r="C82" s="19"/>
      <c r="D82" s="2">
        <f t="shared" ref="D82:D94" si="11">IF(C82=$I$81,100,IF(C82=$I$82,100,IF(C82=$I$83,30,0)))</f>
        <v>0</v>
      </c>
      <c r="E82" s="19"/>
      <c r="F82" s="2">
        <f t="shared" ref="F82:F95" si="12">IF(E82=$J$81,0.5,IF(E82=$J$82,1,IF(E82=$J$83,1.5,0)))</f>
        <v>0</v>
      </c>
      <c r="G82" s="3">
        <f t="shared" ref="G82:G95" si="13">IF(LEN(B82)&gt;0,D82*F82,0)</f>
        <v>0</v>
      </c>
      <c r="H82" s="75"/>
      <c r="I82" s="4" t="s">
        <v>33</v>
      </c>
      <c r="J82" s="4" t="s">
        <v>35</v>
      </c>
    </row>
    <row r="83" spans="1:10" ht="15.75" x14ac:dyDescent="0.25">
      <c r="A83" s="1">
        <v>3</v>
      </c>
      <c r="B83" s="46"/>
      <c r="C83" s="19"/>
      <c r="D83" s="2">
        <f t="shared" si="11"/>
        <v>0</v>
      </c>
      <c r="E83" s="19"/>
      <c r="F83" s="2">
        <f t="shared" si="12"/>
        <v>0</v>
      </c>
      <c r="G83" s="3">
        <f t="shared" si="13"/>
        <v>0</v>
      </c>
      <c r="H83" s="75"/>
      <c r="I83" s="4" t="s">
        <v>25</v>
      </c>
      <c r="J83" s="4" t="s">
        <v>49</v>
      </c>
    </row>
    <row r="84" spans="1:10" ht="15.75" x14ac:dyDescent="0.25">
      <c r="A84" s="1">
        <v>4</v>
      </c>
      <c r="B84" s="46"/>
      <c r="C84" s="19"/>
      <c r="D84" s="2">
        <f t="shared" si="11"/>
        <v>0</v>
      </c>
      <c r="E84" s="19"/>
      <c r="F84" s="2">
        <f t="shared" si="12"/>
        <v>0</v>
      </c>
      <c r="G84" s="3">
        <f>IF(LEN(B84)&gt;0,D84*F84,0)</f>
        <v>0</v>
      </c>
      <c r="H84" s="75"/>
    </row>
    <row r="85" spans="1:10" ht="15.75" x14ac:dyDescent="0.25">
      <c r="A85" s="1">
        <v>5</v>
      </c>
      <c r="B85" s="46"/>
      <c r="C85" s="19"/>
      <c r="D85" s="2">
        <f t="shared" si="11"/>
        <v>0</v>
      </c>
      <c r="E85" s="19"/>
      <c r="F85" s="2">
        <f t="shared" si="12"/>
        <v>0</v>
      </c>
      <c r="G85" s="3">
        <f t="shared" si="13"/>
        <v>0</v>
      </c>
      <c r="H85" s="75"/>
    </row>
    <row r="86" spans="1:10" ht="15.75" x14ac:dyDescent="0.25">
      <c r="A86" s="1">
        <v>6</v>
      </c>
      <c r="B86" s="46"/>
      <c r="C86" s="19"/>
      <c r="D86" s="2">
        <f t="shared" si="11"/>
        <v>0</v>
      </c>
      <c r="E86" s="19"/>
      <c r="F86" s="2">
        <f t="shared" si="12"/>
        <v>0</v>
      </c>
      <c r="G86" s="3">
        <f t="shared" si="13"/>
        <v>0</v>
      </c>
      <c r="H86" s="75"/>
    </row>
    <row r="87" spans="1:10" ht="15.75" x14ac:dyDescent="0.25">
      <c r="A87" s="1">
        <v>7</v>
      </c>
      <c r="B87" s="46"/>
      <c r="C87" s="19"/>
      <c r="D87" s="2">
        <f t="shared" si="11"/>
        <v>0</v>
      </c>
      <c r="E87" s="19"/>
      <c r="F87" s="2">
        <f t="shared" si="12"/>
        <v>0</v>
      </c>
      <c r="G87" s="3">
        <f t="shared" si="13"/>
        <v>0</v>
      </c>
      <c r="H87" s="75"/>
    </row>
    <row r="88" spans="1:10" ht="15.75" x14ac:dyDescent="0.25">
      <c r="A88" s="1">
        <v>8</v>
      </c>
      <c r="B88" s="46"/>
      <c r="C88" s="19"/>
      <c r="D88" s="2">
        <f t="shared" si="11"/>
        <v>0</v>
      </c>
      <c r="E88" s="19"/>
      <c r="F88" s="2">
        <f t="shared" si="12"/>
        <v>0</v>
      </c>
      <c r="G88" s="3">
        <f t="shared" si="13"/>
        <v>0</v>
      </c>
      <c r="H88" s="75"/>
    </row>
    <row r="89" spans="1:10" ht="15.75" x14ac:dyDescent="0.25">
      <c r="A89" s="1">
        <v>9</v>
      </c>
      <c r="B89" s="46"/>
      <c r="C89" s="19"/>
      <c r="D89" s="2">
        <f t="shared" si="11"/>
        <v>0</v>
      </c>
      <c r="E89" s="19"/>
      <c r="F89" s="2">
        <f t="shared" si="12"/>
        <v>0</v>
      </c>
      <c r="G89" s="3">
        <f t="shared" si="13"/>
        <v>0</v>
      </c>
      <c r="H89" s="75"/>
    </row>
    <row r="90" spans="1:10" ht="15.75" x14ac:dyDescent="0.25">
      <c r="A90" s="1">
        <v>10</v>
      </c>
      <c r="B90" s="46"/>
      <c r="C90" s="19"/>
      <c r="D90" s="2">
        <f t="shared" si="11"/>
        <v>0</v>
      </c>
      <c r="E90" s="19"/>
      <c r="F90" s="2">
        <f t="shared" si="12"/>
        <v>0</v>
      </c>
      <c r="G90" s="3">
        <f t="shared" si="13"/>
        <v>0</v>
      </c>
      <c r="H90" s="75"/>
    </row>
    <row r="91" spans="1:10" ht="15.75" x14ac:dyDescent="0.25">
      <c r="A91" s="1">
        <v>11</v>
      </c>
      <c r="B91" s="46"/>
      <c r="C91" s="19"/>
      <c r="D91" s="2">
        <f t="shared" si="11"/>
        <v>0</v>
      </c>
      <c r="E91" s="19"/>
      <c r="F91" s="2">
        <f t="shared" si="12"/>
        <v>0</v>
      </c>
      <c r="G91" s="3">
        <f t="shared" si="13"/>
        <v>0</v>
      </c>
      <c r="H91" s="75"/>
    </row>
    <row r="92" spans="1:10" ht="15.75" x14ac:dyDescent="0.25">
      <c r="A92" s="1">
        <v>12</v>
      </c>
      <c r="B92" s="46"/>
      <c r="C92" s="19"/>
      <c r="D92" s="2">
        <f t="shared" si="11"/>
        <v>0</v>
      </c>
      <c r="E92" s="19"/>
      <c r="F92" s="2">
        <f t="shared" si="12"/>
        <v>0</v>
      </c>
      <c r="G92" s="3">
        <f t="shared" si="13"/>
        <v>0</v>
      </c>
      <c r="H92" s="75"/>
    </row>
    <row r="93" spans="1:10" ht="15.75" x14ac:dyDescent="0.25">
      <c r="A93" s="1">
        <v>13</v>
      </c>
      <c r="B93" s="46"/>
      <c r="C93" s="19"/>
      <c r="D93" s="2">
        <f t="shared" si="11"/>
        <v>0</v>
      </c>
      <c r="E93" s="19"/>
      <c r="F93" s="2">
        <f t="shared" si="12"/>
        <v>0</v>
      </c>
      <c r="G93" s="3">
        <f t="shared" si="13"/>
        <v>0</v>
      </c>
      <c r="H93" s="75"/>
    </row>
    <row r="94" spans="1:10" ht="15.75" x14ac:dyDescent="0.25">
      <c r="A94" s="44">
        <v>14</v>
      </c>
      <c r="B94" s="51"/>
      <c r="C94" s="45"/>
      <c r="D94" s="2">
        <f t="shared" si="11"/>
        <v>0</v>
      </c>
      <c r="E94" s="45"/>
      <c r="F94" s="2">
        <f t="shared" ref="F94" si="14">IF(E94=$J$81,0.5,IF(E94=$J$82,1,IF(E94=$J$83,1.5,0)))</f>
        <v>0</v>
      </c>
      <c r="G94" s="3">
        <f t="shared" ref="G94" si="15">IF(LEN(B94)&gt;0,D94*F94,0)</f>
        <v>0</v>
      </c>
      <c r="H94" s="75"/>
    </row>
    <row r="95" spans="1:10" ht="16.5" thickBot="1" x14ac:dyDescent="0.3">
      <c r="A95" s="9">
        <v>15</v>
      </c>
      <c r="B95" s="50"/>
      <c r="C95" s="27"/>
      <c r="D95" s="10">
        <f>IF(C95=$I$81,100,IF(C95=$I$82,100,IF(C95=$I$83,30,0)))</f>
        <v>0</v>
      </c>
      <c r="E95" s="27"/>
      <c r="F95" s="10">
        <f t="shared" si="12"/>
        <v>0</v>
      </c>
      <c r="G95" s="11">
        <f t="shared" si="13"/>
        <v>0</v>
      </c>
      <c r="H95" s="76"/>
    </row>
    <row r="96" spans="1:10" ht="15.75" thickBot="1" x14ac:dyDescent="0.3"/>
    <row r="97" spans="1:10" ht="30.75" thickBot="1" x14ac:dyDescent="0.3">
      <c r="A97" s="77" t="s">
        <v>58</v>
      </c>
      <c r="B97" s="78"/>
      <c r="C97" s="78"/>
      <c r="D97" s="78"/>
      <c r="E97" s="78"/>
      <c r="F97" s="78"/>
      <c r="G97" s="79"/>
      <c r="H97" s="14" t="s">
        <v>13</v>
      </c>
    </row>
    <row r="98" spans="1:10" x14ac:dyDescent="0.25">
      <c r="A98" s="20" t="s">
        <v>1</v>
      </c>
      <c r="B98" s="31" t="s">
        <v>8</v>
      </c>
      <c r="C98" s="88" t="s">
        <v>43</v>
      </c>
      <c r="D98" s="125"/>
      <c r="E98" s="88" t="s">
        <v>5</v>
      </c>
      <c r="F98" s="142"/>
      <c r="G98" s="142"/>
      <c r="H98" s="91">
        <f>SUM(E99:G108)</f>
        <v>0</v>
      </c>
    </row>
    <row r="99" spans="1:10" ht="15.75" x14ac:dyDescent="0.25">
      <c r="A99" s="1">
        <v>1</v>
      </c>
      <c r="B99" s="46"/>
      <c r="C99" s="134"/>
      <c r="D99" s="135"/>
      <c r="E99" s="136">
        <f t="shared" ref="E99:E108" si="16">IF(LEN(B99)&gt;0,IF(C99=$I$99,90,IF(C99=$I$100,60,IF(C99=$I$101,30,IF(C99=$I$102,15,0)))),0)</f>
        <v>0</v>
      </c>
      <c r="F99" s="137"/>
      <c r="G99" s="137"/>
      <c r="H99" s="92"/>
      <c r="I99" s="4" t="s">
        <v>14</v>
      </c>
    </row>
    <row r="100" spans="1:10" ht="15.75" x14ac:dyDescent="0.25">
      <c r="A100" s="1">
        <v>2</v>
      </c>
      <c r="B100" s="46"/>
      <c r="C100" s="134"/>
      <c r="D100" s="135"/>
      <c r="E100" s="136">
        <f t="shared" si="16"/>
        <v>0</v>
      </c>
      <c r="F100" s="137"/>
      <c r="G100" s="137"/>
      <c r="H100" s="92"/>
      <c r="I100" s="4" t="s">
        <v>15</v>
      </c>
    </row>
    <row r="101" spans="1:10" ht="15.75" x14ac:dyDescent="0.25">
      <c r="A101" s="1">
        <v>3</v>
      </c>
      <c r="B101" s="46"/>
      <c r="C101" s="134"/>
      <c r="D101" s="135"/>
      <c r="E101" s="136">
        <f t="shared" ref="E101:E107" si="17">IF(LEN(B101)&gt;0,IF(C101=$I$99,90,IF(C101=$I$100,60,IF(C101=$I$101,30,IF(C101=$I$102,15,0)))),0)</f>
        <v>0</v>
      </c>
      <c r="F101" s="137"/>
      <c r="G101" s="137"/>
      <c r="H101" s="92"/>
      <c r="I101" s="4" t="s">
        <v>16</v>
      </c>
    </row>
    <row r="102" spans="1:10" ht="15.75" x14ac:dyDescent="0.25">
      <c r="A102" s="1">
        <v>4</v>
      </c>
      <c r="B102" s="46"/>
      <c r="C102" s="134"/>
      <c r="D102" s="135"/>
      <c r="E102" s="136">
        <f t="shared" si="17"/>
        <v>0</v>
      </c>
      <c r="F102" s="137"/>
      <c r="G102" s="137"/>
      <c r="H102" s="92"/>
      <c r="I102" s="4" t="s">
        <v>17</v>
      </c>
    </row>
    <row r="103" spans="1:10" ht="15.75" x14ac:dyDescent="0.25">
      <c r="A103" s="1">
        <v>5</v>
      </c>
      <c r="B103" s="46"/>
      <c r="C103" s="134"/>
      <c r="D103" s="135"/>
      <c r="E103" s="136">
        <f t="shared" si="17"/>
        <v>0</v>
      </c>
      <c r="F103" s="137"/>
      <c r="G103" s="137"/>
      <c r="H103" s="92"/>
    </row>
    <row r="104" spans="1:10" ht="15.75" x14ac:dyDescent="0.25">
      <c r="A104" s="1">
        <v>6</v>
      </c>
      <c r="B104" s="46"/>
      <c r="C104" s="134"/>
      <c r="D104" s="135"/>
      <c r="E104" s="136">
        <f t="shared" si="17"/>
        <v>0</v>
      </c>
      <c r="F104" s="137"/>
      <c r="G104" s="137"/>
      <c r="H104" s="92"/>
    </row>
    <row r="105" spans="1:10" ht="15.75" x14ac:dyDescent="0.25">
      <c r="A105" s="44">
        <v>7</v>
      </c>
      <c r="B105" s="51"/>
      <c r="C105" s="134"/>
      <c r="D105" s="135"/>
      <c r="E105" s="136">
        <f t="shared" si="17"/>
        <v>0</v>
      </c>
      <c r="F105" s="137"/>
      <c r="G105" s="137"/>
      <c r="H105" s="92"/>
    </row>
    <row r="106" spans="1:10" ht="15.75" x14ac:dyDescent="0.25">
      <c r="A106" s="44">
        <v>8</v>
      </c>
      <c r="B106" s="51"/>
      <c r="C106" s="134"/>
      <c r="D106" s="135"/>
      <c r="E106" s="136">
        <f t="shared" si="17"/>
        <v>0</v>
      </c>
      <c r="F106" s="137"/>
      <c r="G106" s="137"/>
      <c r="H106" s="92"/>
    </row>
    <row r="107" spans="1:10" ht="15.75" x14ac:dyDescent="0.25">
      <c r="A107" s="44">
        <v>9</v>
      </c>
      <c r="B107" s="51"/>
      <c r="C107" s="134"/>
      <c r="D107" s="135"/>
      <c r="E107" s="136">
        <f t="shared" si="17"/>
        <v>0</v>
      </c>
      <c r="F107" s="137"/>
      <c r="G107" s="137"/>
      <c r="H107" s="92"/>
    </row>
    <row r="108" spans="1:10" ht="16.5" thickBot="1" x14ac:dyDescent="0.3">
      <c r="A108" s="9">
        <v>10</v>
      </c>
      <c r="B108" s="50"/>
      <c r="C108" s="138"/>
      <c r="D108" s="139"/>
      <c r="E108" s="140">
        <f t="shared" si="16"/>
        <v>0</v>
      </c>
      <c r="F108" s="141"/>
      <c r="G108" s="141"/>
      <c r="H108" s="93"/>
    </row>
    <row r="109" spans="1:10" ht="15.75" thickBot="1" x14ac:dyDescent="0.3"/>
    <row r="110" spans="1:10" ht="30.75" thickBot="1" x14ac:dyDescent="0.3">
      <c r="A110" s="77" t="s">
        <v>59</v>
      </c>
      <c r="B110" s="78"/>
      <c r="C110" s="78"/>
      <c r="D110" s="78"/>
      <c r="E110" s="78"/>
      <c r="F110" s="78"/>
      <c r="G110" s="79"/>
      <c r="H110" s="14" t="s">
        <v>13</v>
      </c>
      <c r="I110" s="59"/>
    </row>
    <row r="111" spans="1:10" x14ac:dyDescent="0.25">
      <c r="A111" s="20" t="s">
        <v>1</v>
      </c>
      <c r="B111" s="31" t="s">
        <v>10</v>
      </c>
      <c r="C111" s="13" t="s">
        <v>43</v>
      </c>
      <c r="D111" s="88" t="s">
        <v>44</v>
      </c>
      <c r="E111" s="90"/>
      <c r="F111" s="88" t="s">
        <v>5</v>
      </c>
      <c r="G111" s="125"/>
      <c r="H111" s="91">
        <f>SUM(F112:G121)</f>
        <v>0</v>
      </c>
    </row>
    <row r="112" spans="1:10" ht="15.75" x14ac:dyDescent="0.25">
      <c r="A112" s="1">
        <v>1</v>
      </c>
      <c r="B112" s="46"/>
      <c r="C112" s="19"/>
      <c r="D112" s="143"/>
      <c r="E112" s="144"/>
      <c r="F112" s="136">
        <f>IF(LEN(B112)&gt;0,IF((C112=$I$112)* (D112=$J$112),150,IF((C112=$I$112)*(D112=$J$113),150,IF((C112=$I$113)*(D112=$J$112),90,IF((C112=$I$113)*(D112=$J$113),45,IF((C112=$I$114)*(D112=$J$112),50,IF((C112=$I$114)*(D112=$J$113),25,IF((C112=$I$115)*(D112=$J$112),30,IF((C112=$I$115)*(D112=$J$113),15,IF((C112=$I$116)*(D112=$J$112),20,IF((C112=$I$116)*(D112=$J$113),10,0)))))))))),0)</f>
        <v>0</v>
      </c>
      <c r="G112" s="145"/>
      <c r="H112" s="92"/>
      <c r="I112" s="4" t="s">
        <v>60</v>
      </c>
      <c r="J112" s="4" t="s">
        <v>20</v>
      </c>
    </row>
    <row r="113" spans="1:10" ht="15.75" x14ac:dyDescent="0.25">
      <c r="A113" s="1">
        <v>2</v>
      </c>
      <c r="B113" s="46"/>
      <c r="C113" s="19"/>
      <c r="D113" s="143"/>
      <c r="E113" s="144"/>
      <c r="F113" s="136">
        <f t="shared" ref="F113:F121" si="18">IF(LEN(B113)&gt;0,IF((C113=$I$112)* (D113=$J$112),150,IF((C113=$I$112)*(D113=$J$113),150,IF((C113=$I$113)*(D113=$J$112),90,IF((C113=$I$113)*(D113=$J$113),45,IF((C113=$I$114)*(D113=$J$112),50,IF((C113=$I$114)*(D113=$J$113),25,IF((C113=$I$115)*(D113=$J$112),30,IF((C113=$I$115)*(D113=$J$113),15,IF((C113=$I$116)*(D113=$J$112),20,IF((C113=$I$116)*(D113=$J$113),10,0)))))))))),0)</f>
        <v>0</v>
      </c>
      <c r="G113" s="145"/>
      <c r="H113" s="92"/>
      <c r="I113" s="4" t="s">
        <v>18</v>
      </c>
      <c r="J113" s="4" t="s">
        <v>21</v>
      </c>
    </row>
    <row r="114" spans="1:10" ht="15.75" x14ac:dyDescent="0.25">
      <c r="A114" s="1">
        <v>3</v>
      </c>
      <c r="B114" s="46"/>
      <c r="C114" s="19"/>
      <c r="D114" s="143"/>
      <c r="E114" s="144"/>
      <c r="F114" s="136">
        <f t="shared" si="18"/>
        <v>0</v>
      </c>
      <c r="G114" s="145"/>
      <c r="H114" s="92"/>
      <c r="I114" s="4" t="s">
        <v>15</v>
      </c>
    </row>
    <row r="115" spans="1:10" ht="15.75" x14ac:dyDescent="0.25">
      <c r="A115" s="1">
        <v>4</v>
      </c>
      <c r="B115" s="46"/>
      <c r="C115" s="19"/>
      <c r="D115" s="143"/>
      <c r="E115" s="144"/>
      <c r="F115" s="136">
        <f t="shared" si="18"/>
        <v>0</v>
      </c>
      <c r="G115" s="145"/>
      <c r="H115" s="92"/>
      <c r="I115" s="4" t="s">
        <v>19</v>
      </c>
    </row>
    <row r="116" spans="1:10" ht="15.75" x14ac:dyDescent="0.25">
      <c r="A116" s="1">
        <v>5</v>
      </c>
      <c r="B116" s="46"/>
      <c r="C116" s="19"/>
      <c r="D116" s="143"/>
      <c r="E116" s="144"/>
      <c r="F116" s="136">
        <f t="shared" si="18"/>
        <v>0</v>
      </c>
      <c r="G116" s="145"/>
      <c r="H116" s="92"/>
      <c r="I116" s="4" t="s">
        <v>17</v>
      </c>
    </row>
    <row r="117" spans="1:10" ht="15.75" x14ac:dyDescent="0.25">
      <c r="A117" s="1">
        <v>6</v>
      </c>
      <c r="B117" s="46"/>
      <c r="C117" s="19"/>
      <c r="D117" s="143"/>
      <c r="E117" s="144"/>
      <c r="F117" s="136">
        <f t="shared" si="18"/>
        <v>0</v>
      </c>
      <c r="G117" s="145"/>
      <c r="H117" s="92"/>
    </row>
    <row r="118" spans="1:10" ht="15.75" x14ac:dyDescent="0.25">
      <c r="A118" s="1">
        <v>7</v>
      </c>
      <c r="B118" s="46"/>
      <c r="C118" s="19"/>
      <c r="D118" s="143"/>
      <c r="E118" s="144"/>
      <c r="F118" s="136">
        <f t="shared" si="18"/>
        <v>0</v>
      </c>
      <c r="G118" s="145"/>
      <c r="H118" s="92"/>
    </row>
    <row r="119" spans="1:10" ht="15.75" x14ac:dyDescent="0.25">
      <c r="A119" s="44">
        <v>8</v>
      </c>
      <c r="B119" s="51"/>
      <c r="C119" s="19"/>
      <c r="D119" s="143"/>
      <c r="E119" s="144"/>
      <c r="F119" s="136">
        <f t="shared" si="18"/>
        <v>0</v>
      </c>
      <c r="G119" s="145"/>
      <c r="H119" s="92"/>
    </row>
    <row r="120" spans="1:10" ht="15.75" x14ac:dyDescent="0.25">
      <c r="A120" s="44">
        <v>9</v>
      </c>
      <c r="B120" s="51"/>
      <c r="C120" s="19"/>
      <c r="D120" s="143"/>
      <c r="E120" s="144"/>
      <c r="F120" s="136">
        <f t="shared" si="18"/>
        <v>0</v>
      </c>
      <c r="G120" s="145"/>
      <c r="H120" s="92"/>
    </row>
    <row r="121" spans="1:10" ht="16.5" thickBot="1" x14ac:dyDescent="0.3">
      <c r="A121" s="9">
        <v>10</v>
      </c>
      <c r="B121" s="50"/>
      <c r="C121" s="27"/>
      <c r="D121" s="146"/>
      <c r="E121" s="147"/>
      <c r="F121" s="136">
        <f t="shared" si="18"/>
        <v>0</v>
      </c>
      <c r="G121" s="145"/>
      <c r="H121" s="93"/>
    </row>
    <row r="122" spans="1:10" s="59" customFormat="1" ht="16.5" thickBot="1" x14ac:dyDescent="0.3">
      <c r="A122" s="52"/>
      <c r="B122" s="53"/>
      <c r="C122" s="54"/>
      <c r="D122" s="55"/>
      <c r="E122" s="56"/>
      <c r="F122" s="57"/>
      <c r="G122" s="57"/>
      <c r="H122" s="58"/>
    </row>
    <row r="123" spans="1:10" ht="30.75" thickBot="1" x14ac:dyDescent="0.3">
      <c r="A123" s="122" t="s">
        <v>61</v>
      </c>
      <c r="B123" s="123"/>
      <c r="C123" s="123"/>
      <c r="D123" s="123"/>
      <c r="E123" s="123"/>
      <c r="F123" s="123"/>
      <c r="G123" s="124"/>
      <c r="H123" s="60" t="s">
        <v>13</v>
      </c>
      <c r="I123" s="59"/>
    </row>
    <row r="124" spans="1:10" ht="30" x14ac:dyDescent="0.25">
      <c r="A124" s="20" t="s">
        <v>1</v>
      </c>
      <c r="B124" s="31" t="s">
        <v>46</v>
      </c>
      <c r="C124" s="13" t="s">
        <v>44</v>
      </c>
      <c r="D124" s="13" t="s">
        <v>3</v>
      </c>
      <c r="E124" s="24" t="s">
        <v>4</v>
      </c>
      <c r="F124" s="13" t="s">
        <v>48</v>
      </c>
      <c r="G124" s="13" t="s">
        <v>5</v>
      </c>
      <c r="H124" s="91">
        <f>SUM(G125:G129)</f>
        <v>0</v>
      </c>
      <c r="I124" s="32"/>
    </row>
    <row r="125" spans="1:10" ht="15.75" x14ac:dyDescent="0.25">
      <c r="A125" s="1">
        <v>1</v>
      </c>
      <c r="B125" s="46"/>
      <c r="C125" s="19"/>
      <c r="D125" s="2">
        <f>IF(C125=$I$125,100,IF(C125=$I$126,50,0))</f>
        <v>0</v>
      </c>
      <c r="E125" s="61"/>
      <c r="F125" s="66">
        <f t="shared" ref="F125:F129" si="19">IF(E125&gt;0,(1/E125),0)</f>
        <v>0</v>
      </c>
      <c r="G125" s="68">
        <f>IF(LEN(B125)&gt;0,D125*F125,0)</f>
        <v>0</v>
      </c>
      <c r="H125" s="92"/>
      <c r="I125" s="4" t="s">
        <v>65</v>
      </c>
    </row>
    <row r="126" spans="1:10" ht="15.75" x14ac:dyDescent="0.25">
      <c r="A126" s="1">
        <v>2</v>
      </c>
      <c r="B126" s="46"/>
      <c r="C126" s="19"/>
      <c r="D126" s="2">
        <f t="shared" ref="D126:D128" si="20">IF(C126=$I$125,100,IF(C126=$I$126,50,0))</f>
        <v>0</v>
      </c>
      <c r="E126" s="61"/>
      <c r="F126" s="66">
        <f t="shared" si="19"/>
        <v>0</v>
      </c>
      <c r="G126" s="68">
        <f t="shared" ref="G126:G129" si="21">IF(LEN(B126)&gt;0,D126*F126,0)</f>
        <v>0</v>
      </c>
      <c r="H126" s="92"/>
      <c r="I126" s="4" t="s">
        <v>45</v>
      </c>
    </row>
    <row r="127" spans="1:10" ht="15.75" x14ac:dyDescent="0.25">
      <c r="A127" s="1">
        <v>3</v>
      </c>
      <c r="B127" s="46"/>
      <c r="C127" s="19"/>
      <c r="D127" s="2">
        <f t="shared" si="20"/>
        <v>0</v>
      </c>
      <c r="E127" s="61"/>
      <c r="F127" s="66">
        <f t="shared" si="19"/>
        <v>0</v>
      </c>
      <c r="G127" s="68">
        <f t="shared" si="21"/>
        <v>0</v>
      </c>
      <c r="H127" s="92"/>
    </row>
    <row r="128" spans="1:10" ht="15.75" x14ac:dyDescent="0.25">
      <c r="A128" s="1">
        <v>4</v>
      </c>
      <c r="B128" s="46"/>
      <c r="C128" s="19"/>
      <c r="D128" s="2">
        <f t="shared" si="20"/>
        <v>0</v>
      </c>
      <c r="E128" s="61"/>
      <c r="F128" s="66">
        <f t="shared" si="19"/>
        <v>0</v>
      </c>
      <c r="G128" s="68">
        <f t="shared" si="21"/>
        <v>0</v>
      </c>
      <c r="H128" s="92"/>
    </row>
    <row r="129" spans="1:9" ht="16.5" thickBot="1" x14ac:dyDescent="0.3">
      <c r="A129" s="9">
        <v>5</v>
      </c>
      <c r="B129" s="50"/>
      <c r="C129" s="27"/>
      <c r="D129" s="10">
        <f>IF(C129=$I$125,100,IF(C129=$I$126,50,0))</f>
        <v>0</v>
      </c>
      <c r="E129" s="62"/>
      <c r="F129" s="67">
        <f t="shared" si="19"/>
        <v>0</v>
      </c>
      <c r="G129" s="69">
        <f t="shared" si="21"/>
        <v>0</v>
      </c>
      <c r="H129" s="93"/>
    </row>
    <row r="130" spans="1:9" ht="15.75" thickBot="1" x14ac:dyDescent="0.3"/>
    <row r="131" spans="1:9" ht="45.75" customHeight="1" thickBot="1" x14ac:dyDescent="0.3">
      <c r="A131" s="77" t="s">
        <v>66</v>
      </c>
      <c r="B131" s="78"/>
      <c r="C131" s="78"/>
      <c r="D131" s="78"/>
      <c r="E131" s="78"/>
      <c r="F131" s="78"/>
      <c r="G131" s="79"/>
      <c r="H131" s="14" t="s">
        <v>13</v>
      </c>
    </row>
    <row r="132" spans="1:9" ht="45" x14ac:dyDescent="0.25">
      <c r="A132" s="20" t="s">
        <v>1</v>
      </c>
      <c r="B132" s="33" t="s">
        <v>68</v>
      </c>
      <c r="C132" s="13" t="s">
        <v>43</v>
      </c>
      <c r="D132" s="13" t="s">
        <v>3</v>
      </c>
      <c r="E132" s="24" t="s">
        <v>97</v>
      </c>
      <c r="F132" s="13" t="s">
        <v>91</v>
      </c>
      <c r="G132" s="13" t="s">
        <v>5</v>
      </c>
      <c r="H132" s="74">
        <f>SUM(G133:G152)</f>
        <v>0</v>
      </c>
    </row>
    <row r="133" spans="1:9" ht="15.75" x14ac:dyDescent="0.25">
      <c r="A133" s="1">
        <v>1</v>
      </c>
      <c r="B133" s="47"/>
      <c r="C133" s="19"/>
      <c r="D133" s="2">
        <f>IF(C133=$I$133,10,IF(C133=$I$134,20,IF(C133=$I$135,40,IF(C133=$I$136,200,IF(C133=$I$137,200,0)))))</f>
        <v>0</v>
      </c>
      <c r="E133" s="61"/>
      <c r="F133" s="66">
        <f>IF(E133&gt;0,1/E133,0)</f>
        <v>0</v>
      </c>
      <c r="G133" s="68">
        <f>IF(LEN(B133)&gt;0,D133*F133,0)</f>
        <v>0</v>
      </c>
      <c r="H133" s="75"/>
      <c r="I133" s="4" t="s">
        <v>69</v>
      </c>
    </row>
    <row r="134" spans="1:9" ht="15.75" x14ac:dyDescent="0.25">
      <c r="A134" s="1">
        <v>2</v>
      </c>
      <c r="B134" s="47"/>
      <c r="C134" s="19"/>
      <c r="D134" s="2">
        <f t="shared" ref="D134:D152" si="22">IF(C134=$I$133,10,IF(C134=$I$134,20,IF(C134=$I$135,40,IF(C134=$I$136,200,IF(C134=$I$137,200,0)))))</f>
        <v>0</v>
      </c>
      <c r="E134" s="61"/>
      <c r="F134" s="66">
        <f t="shared" ref="F134:F152" si="23">IF(E134&gt;0,1/E134,0)</f>
        <v>0</v>
      </c>
      <c r="G134" s="68">
        <f t="shared" ref="G134:G152" si="24">IF(LEN(B134)&gt;0,D134*F134,0)</f>
        <v>0</v>
      </c>
      <c r="H134" s="75"/>
      <c r="I134" s="4" t="s">
        <v>71</v>
      </c>
    </row>
    <row r="135" spans="1:9" ht="15.75" x14ac:dyDescent="0.25">
      <c r="A135" s="1">
        <v>3</v>
      </c>
      <c r="B135" s="47"/>
      <c r="C135" s="19"/>
      <c r="D135" s="2">
        <f t="shared" si="22"/>
        <v>0</v>
      </c>
      <c r="E135" s="61"/>
      <c r="F135" s="66">
        <f t="shared" si="23"/>
        <v>0</v>
      </c>
      <c r="G135" s="68">
        <f t="shared" si="24"/>
        <v>0</v>
      </c>
      <c r="H135" s="75"/>
      <c r="I135" s="4" t="s">
        <v>70</v>
      </c>
    </row>
    <row r="136" spans="1:9" ht="15.75" x14ac:dyDescent="0.25">
      <c r="A136" s="1">
        <v>4</v>
      </c>
      <c r="B136" s="47"/>
      <c r="C136" s="19"/>
      <c r="D136" s="2">
        <f t="shared" si="22"/>
        <v>0</v>
      </c>
      <c r="E136" s="61"/>
      <c r="F136" s="66">
        <f t="shared" si="23"/>
        <v>0</v>
      </c>
      <c r="G136" s="68">
        <f t="shared" si="24"/>
        <v>0</v>
      </c>
      <c r="H136" s="75"/>
      <c r="I136" s="4" t="s">
        <v>72</v>
      </c>
    </row>
    <row r="137" spans="1:9" ht="15.75" x14ac:dyDescent="0.25">
      <c r="A137" s="1">
        <v>5</v>
      </c>
      <c r="B137" s="47"/>
      <c r="C137" s="19"/>
      <c r="D137" s="2">
        <f t="shared" si="22"/>
        <v>0</v>
      </c>
      <c r="E137" s="61"/>
      <c r="F137" s="66">
        <f t="shared" si="23"/>
        <v>0</v>
      </c>
      <c r="G137" s="68">
        <f t="shared" si="24"/>
        <v>0</v>
      </c>
      <c r="H137" s="75"/>
      <c r="I137" s="4" t="s">
        <v>73</v>
      </c>
    </row>
    <row r="138" spans="1:9" ht="15.75" x14ac:dyDescent="0.25">
      <c r="A138" s="1">
        <v>6</v>
      </c>
      <c r="B138" s="47"/>
      <c r="C138" s="19"/>
      <c r="D138" s="2">
        <f t="shared" si="22"/>
        <v>0</v>
      </c>
      <c r="E138" s="61"/>
      <c r="F138" s="66">
        <f t="shared" si="23"/>
        <v>0</v>
      </c>
      <c r="G138" s="68">
        <f t="shared" si="24"/>
        <v>0</v>
      </c>
      <c r="H138" s="75"/>
    </row>
    <row r="139" spans="1:9" ht="15.75" x14ac:dyDescent="0.25">
      <c r="A139" s="1">
        <v>7</v>
      </c>
      <c r="B139" s="47"/>
      <c r="C139" s="19"/>
      <c r="D139" s="2">
        <f t="shared" si="22"/>
        <v>0</v>
      </c>
      <c r="E139" s="61"/>
      <c r="F139" s="66">
        <f t="shared" si="23"/>
        <v>0</v>
      </c>
      <c r="G139" s="68">
        <f t="shared" si="24"/>
        <v>0</v>
      </c>
      <c r="H139" s="75"/>
    </row>
    <row r="140" spans="1:9" ht="15.75" x14ac:dyDescent="0.25">
      <c r="A140" s="1">
        <v>8</v>
      </c>
      <c r="B140" s="65"/>
      <c r="C140" s="19"/>
      <c r="D140" s="2">
        <f t="shared" si="22"/>
        <v>0</v>
      </c>
      <c r="E140" s="61"/>
      <c r="F140" s="66">
        <f t="shared" si="23"/>
        <v>0</v>
      </c>
      <c r="G140" s="68">
        <f t="shared" si="24"/>
        <v>0</v>
      </c>
      <c r="H140" s="75"/>
    </row>
    <row r="141" spans="1:9" ht="15.75" x14ac:dyDescent="0.25">
      <c r="A141" s="1">
        <v>9</v>
      </c>
      <c r="B141" s="65"/>
      <c r="C141" s="19"/>
      <c r="D141" s="2">
        <f t="shared" si="22"/>
        <v>0</v>
      </c>
      <c r="E141" s="61"/>
      <c r="F141" s="66">
        <f t="shared" si="23"/>
        <v>0</v>
      </c>
      <c r="G141" s="68">
        <f t="shared" si="24"/>
        <v>0</v>
      </c>
      <c r="H141" s="75"/>
    </row>
    <row r="142" spans="1:9" ht="15.75" x14ac:dyDescent="0.25">
      <c r="A142" s="1">
        <v>10</v>
      </c>
      <c r="B142" s="65"/>
      <c r="C142" s="19"/>
      <c r="D142" s="2">
        <f t="shared" si="22"/>
        <v>0</v>
      </c>
      <c r="E142" s="61"/>
      <c r="F142" s="66">
        <f t="shared" si="23"/>
        <v>0</v>
      </c>
      <c r="G142" s="68">
        <f t="shared" si="24"/>
        <v>0</v>
      </c>
      <c r="H142" s="75"/>
    </row>
    <row r="143" spans="1:9" ht="15.75" x14ac:dyDescent="0.25">
      <c r="A143" s="1">
        <v>11</v>
      </c>
      <c r="B143" s="65"/>
      <c r="C143" s="19"/>
      <c r="D143" s="2">
        <f t="shared" si="22"/>
        <v>0</v>
      </c>
      <c r="E143" s="61"/>
      <c r="F143" s="66">
        <f t="shared" si="23"/>
        <v>0</v>
      </c>
      <c r="G143" s="68">
        <f t="shared" si="24"/>
        <v>0</v>
      </c>
      <c r="H143" s="75"/>
    </row>
    <row r="144" spans="1:9" ht="15.75" x14ac:dyDescent="0.25">
      <c r="A144" s="1">
        <v>12</v>
      </c>
      <c r="B144" s="65"/>
      <c r="C144" s="19"/>
      <c r="D144" s="2">
        <f t="shared" si="22"/>
        <v>0</v>
      </c>
      <c r="E144" s="61"/>
      <c r="F144" s="66">
        <f t="shared" si="23"/>
        <v>0</v>
      </c>
      <c r="G144" s="68">
        <f t="shared" si="24"/>
        <v>0</v>
      </c>
      <c r="H144" s="75"/>
    </row>
    <row r="145" spans="1:9" ht="15.75" x14ac:dyDescent="0.25">
      <c r="A145" s="1">
        <v>13</v>
      </c>
      <c r="B145" s="65"/>
      <c r="C145" s="19"/>
      <c r="D145" s="2">
        <f t="shared" si="22"/>
        <v>0</v>
      </c>
      <c r="E145" s="61"/>
      <c r="F145" s="66">
        <f t="shared" si="23"/>
        <v>0</v>
      </c>
      <c r="G145" s="68">
        <f t="shared" si="24"/>
        <v>0</v>
      </c>
      <c r="H145" s="75"/>
    </row>
    <row r="146" spans="1:9" ht="15.75" x14ac:dyDescent="0.25">
      <c r="A146" s="1">
        <v>14</v>
      </c>
      <c r="B146" s="65"/>
      <c r="C146" s="19"/>
      <c r="D146" s="2">
        <f t="shared" si="22"/>
        <v>0</v>
      </c>
      <c r="E146" s="61"/>
      <c r="F146" s="66">
        <f t="shared" si="23"/>
        <v>0</v>
      </c>
      <c r="G146" s="68">
        <f t="shared" si="24"/>
        <v>0</v>
      </c>
      <c r="H146" s="75"/>
    </row>
    <row r="147" spans="1:9" ht="15.75" x14ac:dyDescent="0.25">
      <c r="A147" s="1">
        <v>15</v>
      </c>
      <c r="B147" s="65"/>
      <c r="C147" s="19"/>
      <c r="D147" s="2">
        <f t="shared" si="22"/>
        <v>0</v>
      </c>
      <c r="E147" s="61"/>
      <c r="F147" s="66">
        <f t="shared" si="23"/>
        <v>0</v>
      </c>
      <c r="G147" s="68">
        <f t="shared" si="24"/>
        <v>0</v>
      </c>
      <c r="H147" s="75"/>
    </row>
    <row r="148" spans="1:9" ht="15.75" x14ac:dyDescent="0.25">
      <c r="A148" s="1">
        <v>16</v>
      </c>
      <c r="B148" s="65"/>
      <c r="C148" s="19"/>
      <c r="D148" s="2">
        <f t="shared" si="22"/>
        <v>0</v>
      </c>
      <c r="E148" s="61"/>
      <c r="F148" s="66">
        <f t="shared" si="23"/>
        <v>0</v>
      </c>
      <c r="G148" s="68">
        <f t="shared" si="24"/>
        <v>0</v>
      </c>
      <c r="H148" s="75"/>
    </row>
    <row r="149" spans="1:9" ht="15.75" x14ac:dyDescent="0.25">
      <c r="A149" s="1">
        <v>17</v>
      </c>
      <c r="B149" s="65"/>
      <c r="C149" s="19"/>
      <c r="D149" s="2">
        <f t="shared" si="22"/>
        <v>0</v>
      </c>
      <c r="E149" s="61"/>
      <c r="F149" s="66">
        <f t="shared" si="23"/>
        <v>0</v>
      </c>
      <c r="G149" s="68">
        <f t="shared" si="24"/>
        <v>0</v>
      </c>
      <c r="H149" s="75"/>
    </row>
    <row r="150" spans="1:9" ht="15.75" x14ac:dyDescent="0.25">
      <c r="A150" s="1">
        <v>18</v>
      </c>
      <c r="B150" s="65"/>
      <c r="C150" s="19"/>
      <c r="D150" s="2">
        <f t="shared" si="22"/>
        <v>0</v>
      </c>
      <c r="E150" s="61"/>
      <c r="F150" s="66">
        <f t="shared" si="23"/>
        <v>0</v>
      </c>
      <c r="G150" s="68">
        <f t="shared" si="24"/>
        <v>0</v>
      </c>
      <c r="H150" s="75"/>
    </row>
    <row r="151" spans="1:9" ht="15.75" x14ac:dyDescent="0.25">
      <c r="A151" s="1">
        <v>19</v>
      </c>
      <c r="B151" s="65"/>
      <c r="C151" s="19"/>
      <c r="D151" s="2">
        <f t="shared" si="22"/>
        <v>0</v>
      </c>
      <c r="E151" s="61"/>
      <c r="F151" s="66">
        <f t="shared" si="23"/>
        <v>0</v>
      </c>
      <c r="G151" s="68">
        <f t="shared" si="24"/>
        <v>0</v>
      </c>
      <c r="H151" s="75"/>
    </row>
    <row r="152" spans="1:9" ht="16.5" thickBot="1" x14ac:dyDescent="0.3">
      <c r="A152" s="9">
        <v>20</v>
      </c>
      <c r="B152" s="63"/>
      <c r="C152" s="27"/>
      <c r="D152" s="10">
        <f t="shared" si="22"/>
        <v>0</v>
      </c>
      <c r="E152" s="62"/>
      <c r="F152" s="67">
        <f t="shared" si="23"/>
        <v>0</v>
      </c>
      <c r="G152" s="67">
        <f t="shared" si="24"/>
        <v>0</v>
      </c>
      <c r="H152" s="76"/>
    </row>
    <row r="154" spans="1:9" ht="15.75" thickBot="1" x14ac:dyDescent="0.3"/>
    <row r="155" spans="1:9" ht="30.75" customHeight="1" thickBot="1" x14ac:dyDescent="0.3">
      <c r="A155" s="77" t="s">
        <v>77</v>
      </c>
      <c r="B155" s="80"/>
      <c r="C155" s="80"/>
      <c r="D155" s="80"/>
      <c r="E155" s="80"/>
      <c r="F155" s="80"/>
      <c r="G155" s="81"/>
      <c r="H155" s="14" t="s">
        <v>13</v>
      </c>
    </row>
    <row r="156" spans="1:9" ht="30" x14ac:dyDescent="0.25">
      <c r="A156" s="20" t="s">
        <v>1</v>
      </c>
      <c r="B156" s="31" t="s">
        <v>9</v>
      </c>
      <c r="C156" s="13" t="s">
        <v>44</v>
      </c>
      <c r="D156" s="13" t="s">
        <v>3</v>
      </c>
      <c r="E156" s="24" t="s">
        <v>4</v>
      </c>
      <c r="F156" s="13" t="s">
        <v>48</v>
      </c>
      <c r="G156" s="13" t="s">
        <v>5</v>
      </c>
      <c r="H156" s="74">
        <f>SUM(G157:G166)</f>
        <v>0</v>
      </c>
    </row>
    <row r="157" spans="1:9" ht="15.75" x14ac:dyDescent="0.25">
      <c r="A157" s="1">
        <v>1</v>
      </c>
      <c r="B157" s="46"/>
      <c r="C157" s="19"/>
      <c r="D157" s="2">
        <f>IF(C157=$I$157,250,IF(C157=$I$158,200,IF(C157=$I$159,100,IF(C157=$I$160,100,0))))</f>
        <v>0</v>
      </c>
      <c r="E157" s="48"/>
      <c r="F157" s="66">
        <f>IF(E157&gt;0,(1/E157),0)</f>
        <v>0</v>
      </c>
      <c r="G157" s="68">
        <f>IF(LEN(B157)&gt;0,D157*F157,0)</f>
        <v>0</v>
      </c>
      <c r="H157" s="75"/>
      <c r="I157" s="4" t="s">
        <v>87</v>
      </c>
    </row>
    <row r="158" spans="1:9" ht="15.75" x14ac:dyDescent="0.25">
      <c r="A158" s="1">
        <v>2</v>
      </c>
      <c r="B158" s="46"/>
      <c r="C158" s="19"/>
      <c r="D158" s="2">
        <f t="shared" ref="D158:D163" si="25">IF(C158=$I$157,250,IF(C158=$I$158,200,IF(C158=$I$159,100,IF(C158=$I$160,100,0))))</f>
        <v>0</v>
      </c>
      <c r="E158" s="48"/>
      <c r="F158" s="66">
        <f t="shared" ref="F158:F166" si="26">IF(E158&gt;0,(1/E158),0)</f>
        <v>0</v>
      </c>
      <c r="G158" s="68">
        <f t="shared" ref="G158:G166" si="27">IF(LEN(B158)&gt;0,D158*F158,0)</f>
        <v>0</v>
      </c>
      <c r="H158" s="75"/>
      <c r="I158" s="4" t="s">
        <v>86</v>
      </c>
    </row>
    <row r="159" spans="1:9" ht="15.75" x14ac:dyDescent="0.25">
      <c r="A159" s="1">
        <v>3</v>
      </c>
      <c r="B159" s="46"/>
      <c r="C159" s="19"/>
      <c r="D159" s="2">
        <f t="shared" si="25"/>
        <v>0</v>
      </c>
      <c r="E159" s="48"/>
      <c r="F159" s="66">
        <f t="shared" si="26"/>
        <v>0</v>
      </c>
      <c r="G159" s="68">
        <f t="shared" si="27"/>
        <v>0</v>
      </c>
      <c r="H159" s="75"/>
      <c r="I159" s="4" t="s">
        <v>85</v>
      </c>
    </row>
    <row r="160" spans="1:9" ht="15.75" x14ac:dyDescent="0.25">
      <c r="A160" s="1">
        <v>4</v>
      </c>
      <c r="B160" s="46"/>
      <c r="C160" s="19"/>
      <c r="D160" s="2">
        <f t="shared" si="25"/>
        <v>0</v>
      </c>
      <c r="E160" s="48"/>
      <c r="F160" s="66">
        <f t="shared" si="26"/>
        <v>0</v>
      </c>
      <c r="G160" s="68">
        <f t="shared" si="27"/>
        <v>0</v>
      </c>
      <c r="H160" s="75"/>
      <c r="I160" s="4" t="s">
        <v>84</v>
      </c>
    </row>
    <row r="161" spans="1:10" ht="15.75" x14ac:dyDescent="0.25">
      <c r="A161" s="1">
        <v>5</v>
      </c>
      <c r="B161" s="46"/>
      <c r="C161" s="19"/>
      <c r="D161" s="2">
        <f t="shared" si="25"/>
        <v>0</v>
      </c>
      <c r="E161" s="48"/>
      <c r="F161" s="66">
        <f t="shared" si="26"/>
        <v>0</v>
      </c>
      <c r="G161" s="68">
        <f t="shared" si="27"/>
        <v>0</v>
      </c>
      <c r="H161" s="75"/>
    </row>
    <row r="162" spans="1:10" ht="15.75" x14ac:dyDescent="0.25">
      <c r="A162" s="1">
        <v>6</v>
      </c>
      <c r="B162" s="46"/>
      <c r="C162" s="19"/>
      <c r="D162" s="2">
        <f t="shared" si="25"/>
        <v>0</v>
      </c>
      <c r="E162" s="48"/>
      <c r="F162" s="66">
        <f t="shared" si="26"/>
        <v>0</v>
      </c>
      <c r="G162" s="68">
        <f t="shared" si="27"/>
        <v>0</v>
      </c>
      <c r="H162" s="75"/>
    </row>
    <row r="163" spans="1:10" ht="15.75" x14ac:dyDescent="0.25">
      <c r="A163" s="1">
        <v>7</v>
      </c>
      <c r="B163" s="46"/>
      <c r="C163" s="19"/>
      <c r="D163" s="2">
        <f t="shared" si="25"/>
        <v>0</v>
      </c>
      <c r="E163" s="48"/>
      <c r="F163" s="66">
        <f t="shared" si="26"/>
        <v>0</v>
      </c>
      <c r="G163" s="68">
        <f t="shared" si="27"/>
        <v>0</v>
      </c>
      <c r="H163" s="75"/>
    </row>
    <row r="164" spans="1:10" ht="15.75" x14ac:dyDescent="0.25">
      <c r="A164" s="44">
        <v>8</v>
      </c>
      <c r="B164" s="51"/>
      <c r="C164" s="19"/>
      <c r="D164" s="2">
        <f>IF(C164=$I$157,250,IF(C164=$I$158,200,IF(C164=$I$159,100,IF(C164=$I$160,100,0))))</f>
        <v>0</v>
      </c>
      <c r="E164" s="48"/>
      <c r="F164" s="66">
        <f t="shared" si="26"/>
        <v>0</v>
      </c>
      <c r="G164" s="68">
        <f t="shared" ref="G164:G165" si="28">IF(LEN(B164)&gt;0,D164*F164,0)</f>
        <v>0</v>
      </c>
      <c r="H164" s="75"/>
    </row>
    <row r="165" spans="1:10" ht="15.75" x14ac:dyDescent="0.25">
      <c r="A165" s="44">
        <v>9</v>
      </c>
      <c r="B165" s="51"/>
      <c r="C165" s="19"/>
      <c r="D165" s="2">
        <f>IF(C165=$I$157,250,IF(C165=$I$158,200,IF(C165=$I$159,100,IF(C165=$I$160,100,0))))</f>
        <v>0</v>
      </c>
      <c r="E165" s="48"/>
      <c r="F165" s="66">
        <f t="shared" si="26"/>
        <v>0</v>
      </c>
      <c r="G165" s="68">
        <f t="shared" si="28"/>
        <v>0</v>
      </c>
      <c r="H165" s="75"/>
    </row>
    <row r="166" spans="1:10" ht="16.5" thickBot="1" x14ac:dyDescent="0.3">
      <c r="A166" s="9">
        <v>10</v>
      </c>
      <c r="B166" s="50"/>
      <c r="C166" s="27"/>
      <c r="D166" s="10">
        <f>IF(C166=$I$157,250,IF(C166=$I$158,200,IF(C166=$I$159,100,IF(C166=$I$160,100,0))))</f>
        <v>0</v>
      </c>
      <c r="E166" s="49"/>
      <c r="F166" s="67">
        <f t="shared" si="26"/>
        <v>0</v>
      </c>
      <c r="G166" s="67">
        <f t="shared" si="27"/>
        <v>0</v>
      </c>
      <c r="H166" s="76"/>
    </row>
    <row r="167" spans="1:10" ht="15.75" thickBot="1" x14ac:dyDescent="0.3"/>
    <row r="168" spans="1:10" ht="30.75" thickBot="1" x14ac:dyDescent="0.3">
      <c r="A168" s="77" t="s">
        <v>78</v>
      </c>
      <c r="B168" s="78"/>
      <c r="C168" s="78"/>
      <c r="D168" s="78"/>
      <c r="E168" s="78"/>
      <c r="F168" s="78"/>
      <c r="G168" s="79"/>
      <c r="H168" s="14" t="s">
        <v>13</v>
      </c>
    </row>
    <row r="169" spans="1:10" ht="30" x14ac:dyDescent="0.25">
      <c r="A169" s="20" t="s">
        <v>1</v>
      </c>
      <c r="B169" s="31" t="s">
        <v>93</v>
      </c>
      <c r="C169" s="13" t="s">
        <v>79</v>
      </c>
      <c r="D169" s="13" t="s">
        <v>3</v>
      </c>
      <c r="E169" s="24" t="s">
        <v>92</v>
      </c>
      <c r="F169" s="13" t="s">
        <v>2</v>
      </c>
      <c r="G169" s="13" t="s">
        <v>5</v>
      </c>
      <c r="H169" s="74">
        <f>SUM(G170:G179)</f>
        <v>0</v>
      </c>
    </row>
    <row r="170" spans="1:10" ht="15.75" x14ac:dyDescent="0.25">
      <c r="A170" s="1">
        <v>1</v>
      </c>
      <c r="B170" s="46"/>
      <c r="C170" s="19"/>
      <c r="D170" s="2">
        <f>IF(C170=$I$170,40,IF(C170=$I$171,15,IF(C170=$I$172,10,IF(C170=$I$173,5,0))))</f>
        <v>0</v>
      </c>
      <c r="E170" s="48"/>
      <c r="F170" s="2">
        <f>IF(E170=$J$170,5,IF(E170=$J$171,1,0))</f>
        <v>0</v>
      </c>
      <c r="G170" s="3">
        <f>IF(LEN(B170)&gt;0,D170*F170,0)</f>
        <v>0</v>
      </c>
      <c r="H170" s="75"/>
      <c r="I170" s="4" t="s">
        <v>94</v>
      </c>
      <c r="J170" s="4" t="s">
        <v>80</v>
      </c>
    </row>
    <row r="171" spans="1:10" ht="15.75" x14ac:dyDescent="0.25">
      <c r="A171" s="1">
        <v>2</v>
      </c>
      <c r="B171" s="46"/>
      <c r="C171" s="19"/>
      <c r="D171" s="2">
        <f t="shared" ref="D171:D179" si="29">IF(C171=$I$170,40,IF(C171=$I$171,15,IF(C171=$I$172,10,IF(C171=$I$173,5,0))))</f>
        <v>0</v>
      </c>
      <c r="E171" s="48"/>
      <c r="F171" s="2">
        <f t="shared" ref="F171:F179" si="30">IF(E171=$J$170,5,IF(E171=$J$171,1,0))</f>
        <v>0</v>
      </c>
      <c r="G171" s="3">
        <f t="shared" ref="G171:G179" si="31">IF(LEN(B171)&gt;0,D171*F171,0)</f>
        <v>0</v>
      </c>
      <c r="H171" s="75"/>
      <c r="I171" s="4" t="s">
        <v>95</v>
      </c>
      <c r="J171" s="4" t="s">
        <v>81</v>
      </c>
    </row>
    <row r="172" spans="1:10" ht="15.75" x14ac:dyDescent="0.25">
      <c r="A172" s="1">
        <v>3</v>
      </c>
      <c r="B172" s="46"/>
      <c r="C172" s="19"/>
      <c r="D172" s="2">
        <f t="shared" si="29"/>
        <v>0</v>
      </c>
      <c r="E172" s="48"/>
      <c r="F172" s="2">
        <f t="shared" si="30"/>
        <v>0</v>
      </c>
      <c r="G172" s="3">
        <f t="shared" si="31"/>
        <v>0</v>
      </c>
      <c r="H172" s="75"/>
      <c r="I172" s="4" t="s">
        <v>82</v>
      </c>
    </row>
    <row r="173" spans="1:10" ht="15.75" x14ac:dyDescent="0.25">
      <c r="A173" s="1">
        <v>4</v>
      </c>
      <c r="B173" s="46"/>
      <c r="C173" s="19"/>
      <c r="D173" s="2">
        <f t="shared" si="29"/>
        <v>0</v>
      </c>
      <c r="E173" s="48"/>
      <c r="F173" s="2">
        <f t="shared" si="30"/>
        <v>0</v>
      </c>
      <c r="G173" s="3">
        <f t="shared" si="31"/>
        <v>0</v>
      </c>
      <c r="H173" s="75"/>
      <c r="I173" s="4" t="s">
        <v>83</v>
      </c>
    </row>
    <row r="174" spans="1:10" ht="15.75" x14ac:dyDescent="0.25">
      <c r="A174" s="1">
        <v>5</v>
      </c>
      <c r="B174" s="46"/>
      <c r="C174" s="19"/>
      <c r="D174" s="2">
        <f t="shared" si="29"/>
        <v>0</v>
      </c>
      <c r="E174" s="48"/>
      <c r="F174" s="2">
        <f t="shared" si="30"/>
        <v>0</v>
      </c>
      <c r="G174" s="3">
        <f t="shared" si="31"/>
        <v>0</v>
      </c>
      <c r="H174" s="75"/>
    </row>
    <row r="175" spans="1:10" ht="15.75" x14ac:dyDescent="0.25">
      <c r="A175" s="1">
        <v>6</v>
      </c>
      <c r="B175" s="46"/>
      <c r="C175" s="19"/>
      <c r="D175" s="2">
        <f t="shared" si="29"/>
        <v>0</v>
      </c>
      <c r="E175" s="48"/>
      <c r="F175" s="2">
        <f t="shared" si="30"/>
        <v>0</v>
      </c>
      <c r="G175" s="3">
        <f t="shared" si="31"/>
        <v>0</v>
      </c>
      <c r="H175" s="75"/>
    </row>
    <row r="176" spans="1:10" ht="15.75" x14ac:dyDescent="0.25">
      <c r="A176" s="1">
        <v>7</v>
      </c>
      <c r="B176" s="46"/>
      <c r="C176" s="19"/>
      <c r="D176" s="2">
        <f t="shared" si="29"/>
        <v>0</v>
      </c>
      <c r="E176" s="48"/>
      <c r="F176" s="2">
        <f t="shared" si="30"/>
        <v>0</v>
      </c>
      <c r="G176" s="3">
        <f t="shared" si="31"/>
        <v>0</v>
      </c>
      <c r="H176" s="75"/>
    </row>
    <row r="177" spans="1:9" ht="15.75" x14ac:dyDescent="0.25">
      <c r="A177" s="1">
        <v>8</v>
      </c>
      <c r="B177" s="51"/>
      <c r="C177" s="19"/>
      <c r="D177" s="2">
        <f t="shared" si="29"/>
        <v>0</v>
      </c>
      <c r="E177" s="48"/>
      <c r="F177" s="2">
        <f t="shared" si="30"/>
        <v>0</v>
      </c>
      <c r="G177" s="3">
        <f t="shared" si="31"/>
        <v>0</v>
      </c>
      <c r="H177" s="75"/>
    </row>
    <row r="178" spans="1:9" ht="15.75" x14ac:dyDescent="0.25">
      <c r="A178" s="1">
        <v>9</v>
      </c>
      <c r="B178" s="51"/>
      <c r="C178" s="19"/>
      <c r="D178" s="2">
        <f t="shared" si="29"/>
        <v>0</v>
      </c>
      <c r="E178" s="48"/>
      <c r="F178" s="2">
        <f t="shared" si="30"/>
        <v>0</v>
      </c>
      <c r="G178" s="3">
        <f t="shared" si="31"/>
        <v>0</v>
      </c>
      <c r="H178" s="75"/>
    </row>
    <row r="179" spans="1:9" ht="16.5" thickBot="1" x14ac:dyDescent="0.3">
      <c r="A179" s="9">
        <v>10</v>
      </c>
      <c r="B179" s="50"/>
      <c r="C179" s="27"/>
      <c r="D179" s="10">
        <f t="shared" si="29"/>
        <v>0</v>
      </c>
      <c r="E179" s="49"/>
      <c r="F179" s="10">
        <f t="shared" si="30"/>
        <v>0</v>
      </c>
      <c r="G179" s="64">
        <f t="shared" si="31"/>
        <v>0</v>
      </c>
      <c r="H179" s="76"/>
    </row>
    <row r="181" spans="1:9" ht="15.75" thickBot="1" x14ac:dyDescent="0.3"/>
    <row r="182" spans="1:9" ht="30.75" thickBot="1" x14ac:dyDescent="0.3">
      <c r="A182" s="85" t="s">
        <v>88</v>
      </c>
      <c r="B182" s="86"/>
      <c r="C182" s="86"/>
      <c r="D182" s="86"/>
      <c r="E182" s="86"/>
      <c r="F182" s="86"/>
      <c r="G182" s="87"/>
      <c r="H182" s="14" t="s">
        <v>13</v>
      </c>
    </row>
    <row r="183" spans="1:9" ht="30" x14ac:dyDescent="0.25">
      <c r="A183" s="20" t="s">
        <v>1</v>
      </c>
      <c r="B183" s="34" t="s">
        <v>36</v>
      </c>
      <c r="C183" s="88" t="s">
        <v>89</v>
      </c>
      <c r="D183" s="89"/>
      <c r="E183" s="89"/>
      <c r="F183" s="90"/>
      <c r="G183" s="35" t="s">
        <v>5</v>
      </c>
      <c r="H183" s="91">
        <f>IF(I193&lt;=100,SUM(G184:G193),"Перебор!")</f>
        <v>0</v>
      </c>
    </row>
    <row r="184" spans="1:9" x14ac:dyDescent="0.25">
      <c r="A184" s="36">
        <v>1</v>
      </c>
      <c r="B184" s="46"/>
      <c r="C184" s="94" t="s">
        <v>90</v>
      </c>
      <c r="D184" s="95"/>
      <c r="E184" s="95"/>
      <c r="F184" s="96"/>
      <c r="G184" s="19"/>
      <c r="H184" s="92"/>
      <c r="I184" s="70">
        <v>10</v>
      </c>
    </row>
    <row r="185" spans="1:9" x14ac:dyDescent="0.25">
      <c r="A185" s="36">
        <v>2</v>
      </c>
      <c r="B185" s="46"/>
      <c r="C185" s="97"/>
      <c r="D185" s="98"/>
      <c r="E185" s="98"/>
      <c r="F185" s="99"/>
      <c r="G185" s="19"/>
      <c r="H185" s="92"/>
      <c r="I185" s="70">
        <v>15</v>
      </c>
    </row>
    <row r="186" spans="1:9" x14ac:dyDescent="0.25">
      <c r="A186" s="36">
        <v>3</v>
      </c>
      <c r="B186" s="46"/>
      <c r="C186" s="97"/>
      <c r="D186" s="98"/>
      <c r="E186" s="98"/>
      <c r="F186" s="99"/>
      <c r="G186" s="19"/>
      <c r="H186" s="92"/>
      <c r="I186" s="70">
        <v>20</v>
      </c>
    </row>
    <row r="187" spans="1:9" x14ac:dyDescent="0.25">
      <c r="A187" s="36">
        <v>4</v>
      </c>
      <c r="B187" s="46"/>
      <c r="C187" s="97"/>
      <c r="D187" s="98"/>
      <c r="E187" s="98"/>
      <c r="F187" s="99"/>
      <c r="G187" s="19"/>
      <c r="H187" s="92"/>
      <c r="I187" s="70"/>
    </row>
    <row r="188" spans="1:9" x14ac:dyDescent="0.25">
      <c r="A188" s="36">
        <v>5</v>
      </c>
      <c r="B188" s="46"/>
      <c r="C188" s="97"/>
      <c r="D188" s="98"/>
      <c r="E188" s="98"/>
      <c r="F188" s="99"/>
      <c r="G188" s="19"/>
      <c r="H188" s="92"/>
      <c r="I188" s="70"/>
    </row>
    <row r="189" spans="1:9" x14ac:dyDescent="0.25">
      <c r="A189" s="36">
        <v>6</v>
      </c>
      <c r="B189" s="46"/>
      <c r="C189" s="97"/>
      <c r="D189" s="98"/>
      <c r="E189" s="98"/>
      <c r="F189" s="99"/>
      <c r="G189" s="19"/>
      <c r="H189" s="92"/>
    </row>
    <row r="190" spans="1:9" x14ac:dyDescent="0.25">
      <c r="A190" s="36">
        <v>7</v>
      </c>
      <c r="B190" s="46"/>
      <c r="C190" s="97"/>
      <c r="D190" s="98"/>
      <c r="E190" s="98"/>
      <c r="F190" s="99"/>
      <c r="G190" s="19"/>
      <c r="H190" s="92"/>
    </row>
    <row r="191" spans="1:9" x14ac:dyDescent="0.25">
      <c r="A191" s="36">
        <v>8</v>
      </c>
      <c r="B191" s="46"/>
      <c r="C191" s="97"/>
      <c r="D191" s="98"/>
      <c r="E191" s="98"/>
      <c r="F191" s="99"/>
      <c r="G191" s="19"/>
      <c r="H191" s="92"/>
    </row>
    <row r="192" spans="1:9" x14ac:dyDescent="0.25">
      <c r="A192" s="36">
        <v>9</v>
      </c>
      <c r="B192" s="46"/>
      <c r="C192" s="97"/>
      <c r="D192" s="98"/>
      <c r="E192" s="98"/>
      <c r="F192" s="99"/>
      <c r="G192" s="19"/>
      <c r="H192" s="92"/>
    </row>
    <row r="193" spans="1:9" ht="15.75" thickBot="1" x14ac:dyDescent="0.3">
      <c r="A193" s="37">
        <v>10</v>
      </c>
      <c r="B193" s="50"/>
      <c r="C193" s="100"/>
      <c r="D193" s="101"/>
      <c r="E193" s="101"/>
      <c r="F193" s="102"/>
      <c r="G193" s="27"/>
      <c r="H193" s="93"/>
      <c r="I193" s="4">
        <f>SUM(G184:G193)</f>
        <v>0</v>
      </c>
    </row>
    <row r="194" spans="1:9" ht="15.75" thickBot="1" x14ac:dyDescent="0.3"/>
    <row r="195" spans="1:9" ht="15.75" thickBot="1" x14ac:dyDescent="0.3">
      <c r="A195" s="38"/>
      <c r="B195" s="103" t="s">
        <v>96</v>
      </c>
      <c r="C195" s="103"/>
      <c r="D195" s="103"/>
      <c r="E195" s="103"/>
      <c r="F195" s="103"/>
      <c r="G195" s="103"/>
      <c r="H195" s="12">
        <f>H7+H67+H80+H98+H111+H124+H132+H156+H169+H183</f>
        <v>0</v>
      </c>
    </row>
    <row r="196" spans="1:9" x14ac:dyDescent="0.25">
      <c r="A196" s="71"/>
      <c r="B196" s="72"/>
      <c r="C196" s="72"/>
      <c r="D196" s="72"/>
      <c r="E196" s="72"/>
      <c r="F196" s="72"/>
      <c r="G196" s="72"/>
      <c r="H196" s="73"/>
    </row>
    <row r="197" spans="1:9" x14ac:dyDescent="0.25">
      <c r="B197" s="82" t="s">
        <v>98</v>
      </c>
      <c r="C197" s="82"/>
      <c r="D197" s="82"/>
      <c r="E197" s="82"/>
      <c r="F197" s="82"/>
      <c r="G197" s="82"/>
      <c r="H197" s="82"/>
    </row>
    <row r="198" spans="1:9" x14ac:dyDescent="0.25">
      <c r="B198" s="82" t="s">
        <v>50</v>
      </c>
      <c r="C198" s="82"/>
      <c r="D198" s="82"/>
      <c r="E198" s="82"/>
      <c r="F198" s="82"/>
      <c r="G198" s="82"/>
      <c r="H198" s="82"/>
      <c r="I198" s="42"/>
    </row>
    <row r="199" spans="1:9" ht="49.5" customHeight="1" x14ac:dyDescent="0.25">
      <c r="B199" s="82" t="s">
        <v>99</v>
      </c>
      <c r="C199" s="82"/>
      <c r="D199" s="82"/>
      <c r="E199" s="82"/>
      <c r="F199" s="82"/>
      <c r="G199" s="82"/>
      <c r="H199" s="82"/>
      <c r="I199" s="42"/>
    </row>
    <row r="200" spans="1:9" ht="18" customHeight="1" x14ac:dyDescent="0.25">
      <c r="B200" s="82" t="s">
        <v>53</v>
      </c>
      <c r="C200" s="82"/>
      <c r="D200" s="82"/>
      <c r="E200" s="82"/>
      <c r="F200" s="82"/>
      <c r="G200" s="82"/>
      <c r="H200" s="82"/>
      <c r="I200" s="42"/>
    </row>
    <row r="201" spans="1:9" ht="32.25" customHeight="1" x14ac:dyDescent="0.25">
      <c r="B201" s="82" t="s">
        <v>100</v>
      </c>
      <c r="C201" s="82"/>
      <c r="D201" s="82"/>
      <c r="E201" s="82"/>
      <c r="F201" s="82"/>
      <c r="G201" s="82"/>
      <c r="H201" s="82"/>
      <c r="I201" s="42"/>
    </row>
    <row r="202" spans="1:9" ht="39" customHeight="1" x14ac:dyDescent="0.25">
      <c r="B202" s="82" t="s">
        <v>54</v>
      </c>
      <c r="C202" s="82"/>
      <c r="D202" s="82"/>
      <c r="E202" s="82"/>
      <c r="F202" s="82"/>
      <c r="G202" s="82"/>
      <c r="H202" s="82"/>
      <c r="I202" s="42"/>
    </row>
    <row r="203" spans="1:9" ht="32.25" customHeight="1" x14ac:dyDescent="0.25">
      <c r="B203" s="82" t="s">
        <v>55</v>
      </c>
      <c r="C203" s="82"/>
      <c r="D203" s="82"/>
      <c r="E203" s="82"/>
      <c r="F203" s="82"/>
      <c r="G203" s="82"/>
      <c r="H203" s="82"/>
      <c r="I203" s="42"/>
    </row>
    <row r="204" spans="1:9" ht="30.75" customHeight="1" x14ac:dyDescent="0.25">
      <c r="B204" s="82" t="s">
        <v>56</v>
      </c>
      <c r="C204" s="82"/>
      <c r="D204" s="82"/>
      <c r="E204" s="82"/>
      <c r="F204" s="82"/>
      <c r="G204" s="82"/>
      <c r="H204" s="82"/>
      <c r="I204" s="42"/>
    </row>
    <row r="205" spans="1:9" x14ac:dyDescent="0.25">
      <c r="B205" s="43"/>
      <c r="C205" s="43"/>
      <c r="D205" s="43"/>
      <c r="E205" s="43"/>
      <c r="F205" s="43"/>
      <c r="G205" s="43"/>
      <c r="H205" s="43"/>
      <c r="I205" s="42"/>
    </row>
    <row r="206" spans="1:9" x14ac:dyDescent="0.25">
      <c r="B206" s="82"/>
      <c r="C206" s="82"/>
      <c r="D206" s="82"/>
      <c r="E206" s="82"/>
      <c r="F206" s="82"/>
      <c r="G206" s="82"/>
      <c r="H206" s="82"/>
      <c r="I206" s="42"/>
    </row>
    <row r="207" spans="1:9" ht="117" customHeight="1" x14ac:dyDescent="0.25">
      <c r="B207" s="83" t="s">
        <v>101</v>
      </c>
      <c r="C207" s="84"/>
      <c r="D207" s="84"/>
      <c r="E207" s="84"/>
      <c r="F207" s="84"/>
      <c r="G207" s="84"/>
      <c r="H207" s="84"/>
    </row>
    <row r="212" spans="1:2" x14ac:dyDescent="0.25">
      <c r="A212" s="39"/>
      <c r="B212" s="4" t="s">
        <v>37</v>
      </c>
    </row>
    <row r="213" spans="1:2" x14ac:dyDescent="0.25">
      <c r="A213" s="40"/>
      <c r="B213" s="4" t="s">
        <v>38</v>
      </c>
    </row>
    <row r="214" spans="1:2" x14ac:dyDescent="0.25">
      <c r="A214" s="41"/>
      <c r="B214" s="4" t="s">
        <v>39</v>
      </c>
    </row>
  </sheetData>
  <sheetProtection password="BFB2" sheet="1" objects="1" scenarios="1"/>
  <dataConsolidate/>
  <customSheetViews>
    <customSheetView guid="{5F68A99F-C8E3-4F43-B770-FDB4CB16A4B6}" scale="115" zeroValues="0" printArea="1" topLeftCell="A25">
      <selection activeCell="F38" sqref="F38"/>
      <pageMargins left="0.51181102362204722" right="0.51181102362204722" top="0.74803149606299213" bottom="0.74803149606299213" header="0.31496062992125984" footer="0.31496062992125984"/>
      <pageSetup paperSize="9" orientation="landscape" r:id="rId1"/>
    </customSheetView>
  </customSheetViews>
  <mergeCells count="107">
    <mergeCell ref="D120:E120"/>
    <mergeCell ref="F119:G119"/>
    <mergeCell ref="F120:G120"/>
    <mergeCell ref="A123:G123"/>
    <mergeCell ref="F76:G76"/>
    <mergeCell ref="F77:G77"/>
    <mergeCell ref="A79:G79"/>
    <mergeCell ref="B70:E70"/>
    <mergeCell ref="B71:E71"/>
    <mergeCell ref="B72:E72"/>
    <mergeCell ref="B73:E73"/>
    <mergeCell ref="B74:E74"/>
    <mergeCell ref="B75:E75"/>
    <mergeCell ref="B76:E76"/>
    <mergeCell ref="B77:E77"/>
    <mergeCell ref="C107:D107"/>
    <mergeCell ref="E105:G105"/>
    <mergeCell ref="E106:G106"/>
    <mergeCell ref="E107:G107"/>
    <mergeCell ref="A131:G131"/>
    <mergeCell ref="H132:H152"/>
    <mergeCell ref="A110:G110"/>
    <mergeCell ref="D111:E111"/>
    <mergeCell ref="F111:G111"/>
    <mergeCell ref="H111:H12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21:E121"/>
    <mergeCell ref="F121:G121"/>
    <mergeCell ref="H124:H129"/>
    <mergeCell ref="D119:E119"/>
    <mergeCell ref="H80:H95"/>
    <mergeCell ref="A97:G97"/>
    <mergeCell ref="H98:H108"/>
    <mergeCell ref="C102:D102"/>
    <mergeCell ref="E102:G102"/>
    <mergeCell ref="C103:D103"/>
    <mergeCell ref="E103:G103"/>
    <mergeCell ref="C104:D104"/>
    <mergeCell ref="E104:G104"/>
    <mergeCell ref="C108:D108"/>
    <mergeCell ref="E108:G108"/>
    <mergeCell ref="E98:G98"/>
    <mergeCell ref="E99:G99"/>
    <mergeCell ref="E100:G100"/>
    <mergeCell ref="E101:G101"/>
    <mergeCell ref="C98:D98"/>
    <mergeCell ref="C99:D99"/>
    <mergeCell ref="C100:D100"/>
    <mergeCell ref="C101:D101"/>
    <mergeCell ref="C105:D105"/>
    <mergeCell ref="C106:D106"/>
    <mergeCell ref="H7:H64"/>
    <mergeCell ref="A52:G52"/>
    <mergeCell ref="B1:H1"/>
    <mergeCell ref="A6:G6"/>
    <mergeCell ref="A2:H2"/>
    <mergeCell ref="A3:H3"/>
    <mergeCell ref="A4:H4"/>
    <mergeCell ref="H67:H77"/>
    <mergeCell ref="A7:G7"/>
    <mergeCell ref="A30:G30"/>
    <mergeCell ref="A53:G53"/>
    <mergeCell ref="A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B67:E67"/>
    <mergeCell ref="B68:E68"/>
    <mergeCell ref="B69:E69"/>
    <mergeCell ref="H156:H166"/>
    <mergeCell ref="A168:G168"/>
    <mergeCell ref="H169:H179"/>
    <mergeCell ref="A155:G155"/>
    <mergeCell ref="B200:H200"/>
    <mergeCell ref="B206:H206"/>
    <mergeCell ref="B207:H207"/>
    <mergeCell ref="A182:G182"/>
    <mergeCell ref="C183:F183"/>
    <mergeCell ref="H183:H193"/>
    <mergeCell ref="C184:F193"/>
    <mergeCell ref="B195:G195"/>
    <mergeCell ref="B198:H198"/>
    <mergeCell ref="B199:H199"/>
    <mergeCell ref="B197:H197"/>
    <mergeCell ref="B201:H201"/>
    <mergeCell ref="B202:H202"/>
    <mergeCell ref="B203:H203"/>
    <mergeCell ref="B204:H204"/>
  </mergeCells>
  <dataValidations count="17">
    <dataValidation type="list" allowBlank="1" showInputMessage="1" showErrorMessage="1" sqref="C9:C28">
      <formula1>$I$9:$I$11</formula1>
    </dataValidation>
    <dataValidation type="list" allowBlank="1" showInputMessage="1" showErrorMessage="1" sqref="C55:C64">
      <formula1>$I$55:$I$57</formula1>
    </dataValidation>
    <dataValidation type="list" allowBlank="1" showInputMessage="1" showErrorMessage="1" sqref="C69:C76">
      <formula1>$I$68:$I$70</formula1>
    </dataValidation>
    <dataValidation type="list" allowBlank="1" showInputMessage="1" showErrorMessage="1" sqref="D69:D76">
      <formula1>$J$68:$J$69</formula1>
    </dataValidation>
    <dataValidation type="list" allowBlank="1" showInputMessage="1" showErrorMessage="1" sqref="C81:C95">
      <formula1>$I$81:$I$83</formula1>
    </dataValidation>
    <dataValidation type="list" allowBlank="1" showInputMessage="1" showErrorMessage="1" sqref="E81:E95">
      <formula1>$J$81:$J$83</formula1>
    </dataValidation>
    <dataValidation type="list" allowBlank="1" showInputMessage="1" showErrorMessage="1" sqref="C99:C108">
      <formula1>$I$99:$I$102</formula1>
    </dataValidation>
    <dataValidation type="list" allowBlank="1" showInputMessage="1" showErrorMessage="1" sqref="C122">
      <formula1>$I$112:$I$115</formula1>
    </dataValidation>
    <dataValidation type="list" allowBlank="1" showInputMessage="1" showErrorMessage="1" sqref="D112:E122">
      <formula1>$J$112:$J$113</formula1>
    </dataValidation>
    <dataValidation type="list" allowBlank="1" showInputMessage="1" showErrorMessage="1" sqref="C32:C51">
      <formula1>$I$32:$I$35</formula1>
    </dataValidation>
    <dataValidation type="list" allowBlank="1" showInputMessage="1" showErrorMessage="1" sqref="C112:C121">
      <formula1>$I$112:$I$116</formula1>
    </dataValidation>
    <dataValidation type="list" allowBlank="1" showInputMessage="1" showErrorMessage="1" sqref="C125:C129">
      <formula1>$I$125:$I$126</formula1>
    </dataValidation>
    <dataValidation type="list" allowBlank="1" showInputMessage="1" showErrorMessage="1" sqref="C133:C152">
      <formula1>$I$133:$I$137</formula1>
    </dataValidation>
    <dataValidation type="list" allowBlank="1" showInputMessage="1" showErrorMessage="1" sqref="C157:C166">
      <formula1>$I$157:$I$160</formula1>
    </dataValidation>
    <dataValidation type="list" allowBlank="1" showInputMessage="1" showErrorMessage="1" sqref="C170:C179">
      <formula1>$I$170:$I$173</formula1>
    </dataValidation>
    <dataValidation type="list" allowBlank="1" showInputMessage="1" showErrorMessage="1" sqref="E170:E179">
      <formula1>$J$170:$J$171</formula1>
    </dataValidation>
    <dataValidation type="list" allowBlank="1" showInputMessage="1" showErrorMessage="1" sqref="G184:G193">
      <formula1>$I$184:$I$186</formula1>
    </dataValidation>
  </dataValidations>
  <pageMargins left="0.51181102362204722" right="0.51181102362204722" top="0.74803149606299213" bottom="0.55118110236220474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Максим</cp:lastModifiedBy>
  <cp:lastPrinted>2014-03-12T06:21:18Z</cp:lastPrinted>
  <dcterms:created xsi:type="dcterms:W3CDTF">2013-07-11T14:25:01Z</dcterms:created>
  <dcterms:modified xsi:type="dcterms:W3CDTF">2014-03-12T06:21:44Z</dcterms:modified>
</cp:coreProperties>
</file>